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11月竣工清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<sst xmlns="http://schemas.openxmlformats.org/spreadsheetml/2006/main" count="159" uniqueCount="131">
  <si>
    <t>序号</t>
  </si>
  <si>
    <t>项目名称</t>
  </si>
  <si>
    <t>项目地点</t>
  </si>
  <si>
    <t>套数</t>
  </si>
  <si>
    <t>其中</t>
  </si>
  <si>
    <t>廉租住房</t>
  </si>
  <si>
    <t>华侨农场危房改造</t>
  </si>
  <si>
    <t>国有工矿棚户区改造</t>
  </si>
  <si>
    <t>大沙东项目</t>
  </si>
  <si>
    <t>南方钢厂(二期)项目</t>
  </si>
  <si>
    <t>白云区的北部，东临机场高速，蚬坑河穿越本规划地块中部</t>
  </si>
  <si>
    <t>流溪河林业棚户区（危旧房）改造项目</t>
  </si>
  <si>
    <t>从化市流溪河林场黄竹塱工区</t>
  </si>
  <si>
    <t>穗和公司人和项目</t>
  </si>
  <si>
    <t>白云区人和镇106国道以南、方华公路以东地段</t>
  </si>
  <si>
    <t>建设主体</t>
  </si>
  <si>
    <t>开工年度</t>
  </si>
  <si>
    <t>其中</t>
  </si>
  <si>
    <t>保障性住房</t>
  </si>
  <si>
    <t>棚户区改造住房</t>
  </si>
  <si>
    <t>公共租赁住房</t>
  </si>
  <si>
    <t>面积</t>
  </si>
  <si>
    <t>城市棚户区(危旧房)改造住房</t>
  </si>
  <si>
    <t>林业棚户区改造住房</t>
  </si>
  <si>
    <t>市本级</t>
  </si>
  <si>
    <t>黄埔区大沙东街地段</t>
  </si>
  <si>
    <t>已竣工</t>
  </si>
  <si>
    <t>装修及安装工程施工</t>
  </si>
  <si>
    <t>住宅实体已建成，正在进行室外配套工程及永水工程招标</t>
  </si>
  <si>
    <t>市本级小计</t>
  </si>
  <si>
    <t>海珠区</t>
  </si>
  <si>
    <t>官洲国际生物岛华侨拆迁安置房项目</t>
  </si>
  <si>
    <t>海珠区昌盛里小区</t>
  </si>
  <si>
    <t>已竣工。已入住</t>
  </si>
  <si>
    <t>海珠区小计</t>
  </si>
  <si>
    <t>白云区</t>
  </si>
  <si>
    <t>广东红蜻蜓鞋业有限公司职工宿舍项目</t>
  </si>
  <si>
    <t>白云太和民科园科园路18号</t>
  </si>
  <si>
    <t>白云区石井张村复建安置房项目（B栋）</t>
  </si>
  <si>
    <t>白云区小计</t>
  </si>
  <si>
    <t>番禺区</t>
  </si>
  <si>
    <t>市桥盛泰花园项目</t>
  </si>
  <si>
    <t>南景园安置区东园项目</t>
  </si>
  <si>
    <t>已建成，正在办理竣工验收</t>
  </si>
  <si>
    <t>明峰科技园员工宿舍</t>
  </si>
  <si>
    <t>番禺区石楼镇岳溪村白沙湖</t>
  </si>
  <si>
    <t>番禺区小计</t>
  </si>
  <si>
    <t>南沙区</t>
  </si>
  <si>
    <t>中船龙穴基地工人宿舍区（一期）项目</t>
  </si>
  <si>
    <t>南沙区小计</t>
  </si>
  <si>
    <t>从化区</t>
  </si>
  <si>
    <t>从化江埔街大江路公租房项目</t>
  </si>
  <si>
    <t>从化江埔街大江路段</t>
  </si>
  <si>
    <t>最高16层，已封顶，在装修，预计今年底完工</t>
  </si>
  <si>
    <t>从化区小计</t>
  </si>
  <si>
    <t>增城区</t>
  </si>
  <si>
    <t>增城区小计</t>
  </si>
  <si>
    <t>总计</t>
  </si>
  <si>
    <t>佳瑞天御项目配建保障性住房项目</t>
  </si>
  <si>
    <t>白云区石井街张村对海张九龄公园南侧</t>
  </si>
  <si>
    <t>南沙区龙穴岛内</t>
  </si>
  <si>
    <t>番禺区桥南街南华路以北</t>
  </si>
  <si>
    <t>番禺区市桥街番禺广场以北</t>
  </si>
  <si>
    <t>白云区沙太路梅花园20号地块</t>
  </si>
  <si>
    <t>喜盈·水月轩项目</t>
  </si>
  <si>
    <t>番禺区大龙街东环路西侧</t>
  </si>
  <si>
    <t>黄埔区蟹山路48号</t>
  </si>
  <si>
    <t>保利蟹山路保障性住房项目</t>
  </si>
  <si>
    <t>琶洲拆迁安置新社区项目</t>
  </si>
  <si>
    <t>海珠区磨碟沙大街中段</t>
  </si>
  <si>
    <t>穗和公司人和项目</t>
  </si>
  <si>
    <t>白云区人和镇106国道以南、方华公路以东地段</t>
  </si>
  <si>
    <t>兆昌南玻地块配建项目</t>
  </si>
  <si>
    <t>黄埔区云埔工业区南岗片49号南玻地块</t>
  </si>
  <si>
    <t>海珠区</t>
  </si>
  <si>
    <t>海珠区小计</t>
  </si>
  <si>
    <t>明峰科技园员工宿舍</t>
  </si>
  <si>
    <t>番禺区石楼镇岳溪村白沙湖</t>
  </si>
  <si>
    <t>面积</t>
  </si>
  <si>
    <t>广州市2017年保障性安居工程基本建成项目清单（截至9月底）</t>
  </si>
  <si>
    <t>荔城城西保障房项目</t>
  </si>
  <si>
    <t>荔城街三联村</t>
  </si>
  <si>
    <t>汇景花园公租房</t>
  </si>
  <si>
    <t>增城增江街东山路增城体育馆南侧</t>
  </si>
  <si>
    <t>官洲国际生物岛华侨拆迁安置房项目</t>
  </si>
  <si>
    <t>海珠区昌盛里小区</t>
  </si>
  <si>
    <t>区总计</t>
  </si>
  <si>
    <t>更新时间：2017.9.25</t>
  </si>
  <si>
    <t>竣工套数</t>
  </si>
  <si>
    <t>竣工时间</t>
  </si>
  <si>
    <t>建设单位</t>
  </si>
  <si>
    <t>金融街配建鹤洞路AF040405地块项目</t>
  </si>
  <si>
    <t>荔湾区芳村大道南以西鹤洞路以南</t>
  </si>
  <si>
    <t>金融街广州置业有限公司</t>
  </si>
  <si>
    <t>华枫集贤庄公租房项目</t>
  </si>
  <si>
    <t>白云区永泰村集贤庄</t>
  </si>
  <si>
    <t>广州华枫投资有限公司</t>
  </si>
  <si>
    <t>清怡居项目</t>
  </si>
  <si>
    <t>番禺区石楼镇珠江路81号</t>
  </si>
  <si>
    <t>太平镇城市广场拆迁安置房项目</t>
  </si>
  <si>
    <t>从化区太平镇育新路南边</t>
  </si>
  <si>
    <t>广州远和五金有限公司职工宿舍项目</t>
  </si>
  <si>
    <t>市开发区二期高湖路</t>
  </si>
  <si>
    <t>从化市江埔街江村地段广东水利电力职业技术学院从化校区</t>
  </si>
  <si>
    <t>从化市城郊美都化妆品产业基地</t>
  </si>
  <si>
    <t>从化江埔街大江路公租房项目</t>
  </si>
  <si>
    <t>从化江埔街大江路段</t>
  </si>
  <si>
    <t>从化市广东水利电力职业技术学院从化校区公租房项目</t>
  </si>
  <si>
    <t>广州恰恰美实业有限公司职工宿舍</t>
  </si>
  <si>
    <t>从化区土地储备开发中心</t>
  </si>
  <si>
    <t>广州远和五金有限公司</t>
  </si>
  <si>
    <t>广东水利电力职业技术学院</t>
  </si>
  <si>
    <t>广州恰恰美实业有限公司</t>
  </si>
  <si>
    <t>从化区住房保障领导小组办公室</t>
  </si>
  <si>
    <t>番禺区石楼镇政府</t>
  </si>
  <si>
    <t>鑫诚沙太南路配建保障房项目</t>
  </si>
  <si>
    <t>白云区沙太南路623号之一地块</t>
  </si>
  <si>
    <t>西湾路项目</t>
  </si>
  <si>
    <t>荔湾区西湾路以南</t>
  </si>
  <si>
    <t>广州市鑫诚置业有限公司</t>
  </si>
  <si>
    <t>荔湾区旧城改造项目中心</t>
  </si>
  <si>
    <t>中海广钢新城AF040404地块配建保障房项目</t>
  </si>
  <si>
    <t>广州市荔湾区芳村大道南以西鹤洞路以南</t>
  </si>
  <si>
    <t>中国海外鹤洞路AF040403、AF040402地块配建保障房项目</t>
  </si>
  <si>
    <t>荔湾区芳村大道南以西鹤洞路以南</t>
  </si>
  <si>
    <t>开发区拆迁安置新社区首期项目</t>
  </si>
  <si>
    <t>增城开发区塔岗村</t>
  </si>
  <si>
    <t>增城市新塘工业加工区开发总公司</t>
  </si>
  <si>
    <t>广州荔骏房地产开发有限公司</t>
  </si>
  <si>
    <t>广州荔旭房地产开发有限公司</t>
  </si>
  <si>
    <t>广州市2018年保障性安居工程已竣工项目基本信息（截至11月底）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</si>
</sst>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0"/>
      <name val="黑体"/>
      <family val="3"/>
    </font>
    <font>
      <b/>
      <i/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3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  <xf numFmtId="176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4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45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2" xfId="41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12" xfId="4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5" fillId="0" borderId="12" xfId="43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" fillId="0" borderId="12" xfId="44" applyFont="1" applyFill="1" applyBorder="1" applyAlignment="1">
      <alignment vertical="center" wrapText="1"/>
      <protection/>
    </xf>
    <xf numFmtId="176" fontId="4" fillId="0" borderId="12" xfId="43" applyNumberFormat="1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43" applyNumberFormat="1" applyFont="1" applyFill="1" applyBorder="1" applyAlignment="1">
      <alignment horizontal="left" vertical="center" wrapText="1"/>
      <protection/>
    </xf>
    <xf numFmtId="0" fontId="12" fillId="0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5" fillId="34" borderId="12" xfId="43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5" fillId="0" borderId="12" xfId="43" applyNumberFormat="1" applyFont="1" applyFill="1" applyBorder="1" applyAlignment="1">
      <alignment horizontal="center" vertical="center" wrapText="1"/>
      <protection/>
    </xf>
    <xf numFmtId="176" fontId="15" fillId="33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4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15" fillId="0" borderId="12" xfId="43" applyNumberFormat="1" applyFont="1" applyFill="1" applyBorder="1" applyAlignment="1">
      <alignment horizontal="center" vertical="center" wrapText="1"/>
      <protection/>
    </xf>
    <xf numFmtId="176" fontId="12" fillId="34" borderId="12" xfId="43" applyNumberFormat="1" applyFont="1" applyFill="1" applyBorder="1" applyAlignment="1">
      <alignment horizontal="center" vertical="center" wrapText="1"/>
      <protection/>
    </xf>
    <xf numFmtId="176" fontId="12" fillId="0" borderId="12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2" fillId="34" borderId="12" xfId="0" applyNumberFormat="1" applyFont="1" applyFill="1" applyBorder="1" applyAlignment="1">
      <alignment horizontal="center" vertical="center"/>
    </xf>
    <xf numFmtId="176" fontId="12" fillId="35" borderId="12" xfId="0" applyNumberFormat="1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176" fontId="5" fillId="0" borderId="0" xfId="45" applyNumberFormat="1" applyFont="1" applyFill="1" applyBorder="1" applyAlignment="1">
      <alignment horizontal="center" vertical="center"/>
      <protection/>
    </xf>
    <xf numFmtId="176" fontId="5" fillId="0" borderId="0" xfId="45" applyNumberFormat="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3" applyNumberFormat="1" applyFont="1" applyFill="1" applyBorder="1" applyAlignment="1">
      <alignment horizontal="center" vertical="center" wrapText="1"/>
      <protection/>
    </xf>
    <xf numFmtId="0" fontId="5" fillId="37" borderId="12" xfId="44" applyFont="1" applyFill="1" applyBorder="1" applyAlignment="1">
      <alignment vertical="center" wrapText="1"/>
      <protection/>
    </xf>
    <xf numFmtId="0" fontId="5" fillId="37" borderId="12" xfId="41" applyFont="1" applyFill="1" applyBorder="1" applyAlignment="1">
      <alignment horizontal="left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15" fillId="36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4" fillId="34" borderId="12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4" fillId="0" borderId="2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left" vertical="center" wrapText="1"/>
      <protection/>
    </xf>
  </cellXfs>
  <cellStyles count="54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2012年保障性住房开工项目表【叶舟】" xfId="42"/>
    <cellStyle name="常规_Sheet1" xfId="43"/>
    <cellStyle name="常规_附件：广州市2012年保障性住房建设目标任务一览表（会议材料）" xfId="44"/>
    <cellStyle name="常规_副本广州市2011年住房保障目标任务项目一览表（按审计意见修改并调整了萝岗等项目的套数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3"/>
  <sheetViews>
    <sheetView tabSelected="1" zoomScalePageLayoutView="0" workbookViewId="0" topLeftCell="A1">
      <selection activeCell="A2" sqref="A2:A4"/>
    </sheetView>
  </sheetViews>
  <sheetFormatPr defaultColWidth="0" defaultRowHeight="15"/>
  <cols>
    <col min="1" max="1" width="16.14062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3.140625" style="20" customWidth="1"/>
    <col min="9" max="9" width="20.140625" style="20" customWidth="1"/>
    <col min="10" max="10" width="21.8515625" style="20" customWidth="1"/>
    <col min="11" max="11" width="10.7109375" style="20" hidden="1" customWidth="1"/>
    <col min="12" max="12" width="11.421875" style="20" hidden="1" customWidth="1"/>
    <col min="13" max="13" width="9.57421875" style="20" hidden="1" customWidth="1"/>
    <col min="14" max="15" width="13.00390625" style="49" hidden="1" customWidth="1"/>
    <col min="16" max="16" width="9.57421875" style="20" customWidth="1"/>
    <col min="17" max="250" width="9.00390625" style="20" customWidth="1"/>
    <col min="251" max="251" width="11.7109375" style="20" customWidth="1"/>
    <col min="252" max="252" width="0" style="20" hidden="1" customWidth="1"/>
    <col min="253" max="253" width="4.421875" style="20" customWidth="1"/>
    <col min="254" max="254" width="25.00390625" style="20" customWidth="1"/>
    <col min="255" max="16384" width="0" style="20" hidden="1" customWidth="1"/>
  </cols>
  <sheetData>
    <row r="1" spans="1:15" ht="48" customHeight="1">
      <c r="A1" s="83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s="22" customFormat="1" ht="14.25" customHeight="1">
      <c r="A2" s="84" t="s">
        <v>90</v>
      </c>
      <c r="B2" s="85" t="s">
        <v>16</v>
      </c>
      <c r="C2" s="86" t="s">
        <v>0</v>
      </c>
      <c r="D2" s="84" t="s">
        <v>1</v>
      </c>
      <c r="E2" s="84" t="s">
        <v>2</v>
      </c>
      <c r="F2" s="84" t="s">
        <v>88</v>
      </c>
      <c r="G2" s="55" t="s">
        <v>4</v>
      </c>
      <c r="H2" s="87" t="s">
        <v>89</v>
      </c>
      <c r="I2" s="90" t="s">
        <v>17</v>
      </c>
      <c r="J2" s="91"/>
      <c r="K2" s="1"/>
      <c r="L2" s="1"/>
      <c r="M2" s="1"/>
      <c r="N2" s="1"/>
      <c r="O2" s="2"/>
      <c r="P2" s="21"/>
    </row>
    <row r="3" spans="1:16" s="22" customFormat="1" ht="14.25" customHeight="1">
      <c r="A3" s="84"/>
      <c r="B3" s="85"/>
      <c r="C3" s="86"/>
      <c r="D3" s="84"/>
      <c r="E3" s="84"/>
      <c r="F3" s="84"/>
      <c r="G3" s="66"/>
      <c r="H3" s="88"/>
      <c r="I3" s="92"/>
      <c r="J3" s="93"/>
      <c r="K3" s="3"/>
      <c r="L3" s="3"/>
      <c r="M3" s="3"/>
      <c r="N3" s="3"/>
      <c r="O3" s="4"/>
      <c r="P3" s="21"/>
    </row>
    <row r="4" spans="1:16" s="24" customFormat="1" ht="42.75">
      <c r="A4" s="84"/>
      <c r="B4" s="85"/>
      <c r="C4" s="86"/>
      <c r="D4" s="84"/>
      <c r="E4" s="84"/>
      <c r="F4" s="84"/>
      <c r="G4" s="5" t="s">
        <v>5</v>
      </c>
      <c r="H4" s="89"/>
      <c r="I4" s="5" t="s">
        <v>20</v>
      </c>
      <c r="J4" s="5" t="s">
        <v>22</v>
      </c>
      <c r="K4" s="5" t="s">
        <v>23</v>
      </c>
      <c r="L4" s="5" t="s">
        <v>6</v>
      </c>
      <c r="M4" s="5" t="s">
        <v>7</v>
      </c>
      <c r="N4" s="6"/>
      <c r="O4" s="7" t="s">
        <v>21</v>
      </c>
      <c r="P4" s="23"/>
    </row>
    <row r="5" spans="1:15" s="17" customFormat="1" ht="28.5" hidden="1">
      <c r="A5" s="67" t="s">
        <v>30</v>
      </c>
      <c r="B5" s="67">
        <v>2013</v>
      </c>
      <c r="C5" s="25">
        <v>6</v>
      </c>
      <c r="D5" s="18" t="s">
        <v>31</v>
      </c>
      <c r="E5" s="18" t="s">
        <v>32</v>
      </c>
      <c r="F5" s="13">
        <v>0</v>
      </c>
      <c r="G5" s="27"/>
      <c r="H5" s="27"/>
      <c r="I5" s="27">
        <v>0</v>
      </c>
      <c r="J5" s="27">
        <v>200</v>
      </c>
      <c r="K5" s="27">
        <v>0</v>
      </c>
      <c r="L5" s="27"/>
      <c r="M5" s="27"/>
      <c r="N5" s="15" t="s">
        <v>33</v>
      </c>
      <c r="O5" s="15"/>
    </row>
    <row r="6" spans="1:15" s="29" customFormat="1" ht="28.5" hidden="1">
      <c r="A6" s="81" t="s">
        <v>34</v>
      </c>
      <c r="B6" s="81"/>
      <c r="C6" s="81"/>
      <c r="D6" s="81"/>
      <c r="E6" s="81"/>
      <c r="F6" s="28">
        <f aca="true" t="shared" si="0" ref="F6:O6">F5</f>
        <v>0</v>
      </c>
      <c r="G6" s="28">
        <f t="shared" si="0"/>
        <v>0</v>
      </c>
      <c r="H6" s="28"/>
      <c r="I6" s="28">
        <f t="shared" si="0"/>
        <v>0</v>
      </c>
      <c r="J6" s="28"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 t="str">
        <f t="shared" si="0"/>
        <v>已竣工。已入住</v>
      </c>
      <c r="O6" s="28">
        <f t="shared" si="0"/>
        <v>0</v>
      </c>
    </row>
    <row r="7" spans="1:145" s="32" customFormat="1" ht="53.25" customHeight="1">
      <c r="A7" s="67" t="s">
        <v>93</v>
      </c>
      <c r="B7" s="67">
        <v>2015</v>
      </c>
      <c r="C7" s="8">
        <v>1</v>
      </c>
      <c r="D7" s="30" t="s">
        <v>91</v>
      </c>
      <c r="E7" s="30" t="s">
        <v>92</v>
      </c>
      <c r="F7" s="13">
        <v>1385</v>
      </c>
      <c r="G7" s="13">
        <v>0</v>
      </c>
      <c r="H7" s="78">
        <v>43070</v>
      </c>
      <c r="I7" s="13">
        <v>0</v>
      </c>
      <c r="J7" s="13">
        <v>1385</v>
      </c>
      <c r="K7" s="13">
        <v>0</v>
      </c>
      <c r="L7" s="13">
        <v>0</v>
      </c>
      <c r="M7" s="13"/>
      <c r="N7" s="15" t="s">
        <v>26</v>
      </c>
      <c r="O7" s="15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</row>
    <row r="8" spans="1:15" s="44" customFormat="1" ht="54.75" customHeight="1">
      <c r="A8" s="67" t="s">
        <v>96</v>
      </c>
      <c r="B8" s="77"/>
      <c r="C8" s="8">
        <v>2</v>
      </c>
      <c r="D8" s="30" t="s">
        <v>94</v>
      </c>
      <c r="E8" s="30" t="s">
        <v>95</v>
      </c>
      <c r="F8" s="43">
        <v>359</v>
      </c>
      <c r="G8" s="43"/>
      <c r="H8" s="78">
        <v>42705</v>
      </c>
      <c r="I8" s="43">
        <v>359</v>
      </c>
      <c r="J8" s="43">
        <v>0</v>
      </c>
      <c r="K8" s="43"/>
      <c r="L8" s="43"/>
      <c r="M8" s="43"/>
      <c r="N8" s="43"/>
      <c r="O8" s="43"/>
    </row>
    <row r="9" spans="1:15" s="44" customFormat="1" ht="54.75" customHeight="1">
      <c r="A9" s="67" t="s">
        <v>119</v>
      </c>
      <c r="B9" s="77"/>
      <c r="C9" s="8">
        <v>3</v>
      </c>
      <c r="D9" s="80" t="s">
        <v>115</v>
      </c>
      <c r="E9" s="80" t="s">
        <v>116</v>
      </c>
      <c r="F9" s="43">
        <v>1022</v>
      </c>
      <c r="G9" s="43"/>
      <c r="H9" s="78">
        <v>43282</v>
      </c>
      <c r="I9" s="43">
        <v>1022</v>
      </c>
      <c r="J9" s="43">
        <v>0</v>
      </c>
      <c r="K9" s="43"/>
      <c r="L9" s="43"/>
      <c r="M9" s="43"/>
      <c r="N9" s="43"/>
      <c r="O9" s="43"/>
    </row>
    <row r="10" spans="1:15" s="44" customFormat="1" ht="54.75" customHeight="1">
      <c r="A10" s="67" t="s">
        <v>128</v>
      </c>
      <c r="B10" s="77"/>
      <c r="C10" s="8">
        <v>4</v>
      </c>
      <c r="D10" s="11" t="s">
        <v>121</v>
      </c>
      <c r="E10" s="11" t="s">
        <v>122</v>
      </c>
      <c r="F10" s="43">
        <v>1500</v>
      </c>
      <c r="G10" s="43"/>
      <c r="H10" s="78">
        <v>42705</v>
      </c>
      <c r="I10" s="43">
        <v>0</v>
      </c>
      <c r="J10" s="43">
        <v>1500</v>
      </c>
      <c r="K10" s="43"/>
      <c r="L10" s="43"/>
      <c r="M10" s="43"/>
      <c r="N10" s="43"/>
      <c r="O10" s="43"/>
    </row>
    <row r="11" spans="1:15" s="44" customFormat="1" ht="54.75" customHeight="1">
      <c r="A11" s="67" t="s">
        <v>129</v>
      </c>
      <c r="B11" s="77"/>
      <c r="C11" s="8">
        <v>5</v>
      </c>
      <c r="D11" s="11" t="s">
        <v>123</v>
      </c>
      <c r="E11" s="11" t="s">
        <v>124</v>
      </c>
      <c r="F11" s="43">
        <v>605</v>
      </c>
      <c r="G11" s="43"/>
      <c r="H11" s="78">
        <v>42887</v>
      </c>
      <c r="I11" s="43">
        <v>0</v>
      </c>
      <c r="J11" s="43">
        <v>605</v>
      </c>
      <c r="K11" s="43"/>
      <c r="L11" s="43"/>
      <c r="M11" s="43"/>
      <c r="N11" s="43"/>
      <c r="O11" s="43"/>
    </row>
    <row r="12" spans="1:15" s="44" customFormat="1" ht="54.75" customHeight="1">
      <c r="A12" s="67" t="s">
        <v>120</v>
      </c>
      <c r="B12" s="77"/>
      <c r="C12" s="8">
        <v>6</v>
      </c>
      <c r="D12" s="108" t="s">
        <v>117</v>
      </c>
      <c r="E12" s="80" t="s">
        <v>118</v>
      </c>
      <c r="F12" s="43">
        <v>4848</v>
      </c>
      <c r="G12" s="43"/>
      <c r="H12" s="78">
        <v>43283</v>
      </c>
      <c r="I12" s="43">
        <v>0</v>
      </c>
      <c r="J12" s="43">
        <v>4848</v>
      </c>
      <c r="K12" s="43"/>
      <c r="L12" s="43"/>
      <c r="M12" s="43"/>
      <c r="N12" s="43"/>
      <c r="O12" s="43"/>
    </row>
    <row r="13" spans="1:15" s="44" customFormat="1" ht="54.75" customHeight="1">
      <c r="A13" s="67" t="s">
        <v>114</v>
      </c>
      <c r="B13" s="77"/>
      <c r="C13" s="8">
        <v>7</v>
      </c>
      <c r="D13" s="30" t="s">
        <v>97</v>
      </c>
      <c r="E13" s="30" t="s">
        <v>98</v>
      </c>
      <c r="F13" s="43">
        <v>185</v>
      </c>
      <c r="G13" s="43"/>
      <c r="H13" s="78">
        <v>43160</v>
      </c>
      <c r="I13" s="43">
        <v>82</v>
      </c>
      <c r="J13" s="43">
        <v>103</v>
      </c>
      <c r="K13" s="43"/>
      <c r="L13" s="43"/>
      <c r="M13" s="43"/>
      <c r="N13" s="43"/>
      <c r="O13" s="43"/>
    </row>
    <row r="14" spans="1:15" s="44" customFormat="1" ht="54.75" customHeight="1">
      <c r="A14" s="67" t="s">
        <v>109</v>
      </c>
      <c r="B14" s="77"/>
      <c r="C14" s="8">
        <v>8</v>
      </c>
      <c r="D14" s="79" t="s">
        <v>99</v>
      </c>
      <c r="E14" s="79" t="s">
        <v>100</v>
      </c>
      <c r="F14" s="43">
        <v>39</v>
      </c>
      <c r="G14" s="43"/>
      <c r="H14" s="78">
        <v>42248</v>
      </c>
      <c r="I14" s="43">
        <v>0</v>
      </c>
      <c r="J14" s="43">
        <v>39</v>
      </c>
      <c r="K14" s="43"/>
      <c r="L14" s="43"/>
      <c r="M14" s="43"/>
      <c r="N14" s="43"/>
      <c r="O14" s="43"/>
    </row>
    <row r="15" spans="1:15" s="44" customFormat="1" ht="54.75" customHeight="1">
      <c r="A15" s="67" t="s">
        <v>110</v>
      </c>
      <c r="B15" s="77"/>
      <c r="C15" s="8">
        <v>9</v>
      </c>
      <c r="D15" s="79" t="s">
        <v>101</v>
      </c>
      <c r="E15" s="79" t="s">
        <v>102</v>
      </c>
      <c r="F15" s="43">
        <v>144</v>
      </c>
      <c r="G15" s="43"/>
      <c r="H15" s="78">
        <v>42095</v>
      </c>
      <c r="I15" s="43">
        <v>144</v>
      </c>
      <c r="J15" s="43">
        <v>0</v>
      </c>
      <c r="K15" s="43"/>
      <c r="L15" s="43"/>
      <c r="M15" s="43"/>
      <c r="N15" s="43"/>
      <c r="O15" s="43"/>
    </row>
    <row r="16" spans="1:15" s="44" customFormat="1" ht="54.75" customHeight="1">
      <c r="A16" s="67" t="s">
        <v>111</v>
      </c>
      <c r="B16" s="77"/>
      <c r="C16" s="8">
        <v>10</v>
      </c>
      <c r="D16" s="79" t="s">
        <v>107</v>
      </c>
      <c r="E16" s="79" t="s">
        <v>103</v>
      </c>
      <c r="F16" s="43">
        <v>300</v>
      </c>
      <c r="G16" s="43"/>
      <c r="H16" s="78">
        <v>41974</v>
      </c>
      <c r="I16" s="43">
        <v>300</v>
      </c>
      <c r="J16" s="43">
        <v>0</v>
      </c>
      <c r="K16" s="43"/>
      <c r="L16" s="43"/>
      <c r="M16" s="43"/>
      <c r="N16" s="43"/>
      <c r="O16" s="43"/>
    </row>
    <row r="17" spans="1:15" s="44" customFormat="1" ht="54.75" customHeight="1">
      <c r="A17" s="67" t="s">
        <v>112</v>
      </c>
      <c r="B17" s="77"/>
      <c r="C17" s="8">
        <v>11</v>
      </c>
      <c r="D17" s="79" t="s">
        <v>108</v>
      </c>
      <c r="E17" s="79" t="s">
        <v>104</v>
      </c>
      <c r="F17" s="43">
        <v>72</v>
      </c>
      <c r="G17" s="43"/>
      <c r="H17" s="78">
        <v>42125</v>
      </c>
      <c r="I17" s="43">
        <v>72</v>
      </c>
      <c r="J17" s="43">
        <v>0</v>
      </c>
      <c r="K17" s="43"/>
      <c r="L17" s="43"/>
      <c r="M17" s="43"/>
      <c r="N17" s="43"/>
      <c r="O17" s="43"/>
    </row>
    <row r="18" spans="1:15" s="44" customFormat="1" ht="54.75" customHeight="1">
      <c r="A18" s="67" t="s">
        <v>113</v>
      </c>
      <c r="B18" s="77"/>
      <c r="C18" s="8">
        <v>12</v>
      </c>
      <c r="D18" s="79" t="s">
        <v>105</v>
      </c>
      <c r="E18" s="79" t="s">
        <v>106</v>
      </c>
      <c r="F18" s="43">
        <v>325</v>
      </c>
      <c r="G18" s="43"/>
      <c r="H18" s="78">
        <v>43070</v>
      </c>
      <c r="I18" s="43">
        <v>325</v>
      </c>
      <c r="J18" s="43">
        <v>0</v>
      </c>
      <c r="K18" s="43"/>
      <c r="L18" s="43"/>
      <c r="M18" s="43"/>
      <c r="N18" s="43"/>
      <c r="O18" s="43"/>
    </row>
    <row r="19" spans="1:15" s="44" customFormat="1" ht="54.75" customHeight="1">
      <c r="A19" s="67" t="s">
        <v>127</v>
      </c>
      <c r="B19" s="77"/>
      <c r="C19" s="8">
        <v>13</v>
      </c>
      <c r="D19" s="33" t="s">
        <v>125</v>
      </c>
      <c r="E19" s="33" t="s">
        <v>126</v>
      </c>
      <c r="F19" s="43">
        <v>3099</v>
      </c>
      <c r="G19" s="43"/>
      <c r="H19" s="78">
        <v>42917</v>
      </c>
      <c r="I19" s="43">
        <v>0</v>
      </c>
      <c r="J19" s="43">
        <v>3099</v>
      </c>
      <c r="K19" s="43"/>
      <c r="L19" s="43"/>
      <c r="M19" s="43"/>
      <c r="N19" s="43"/>
      <c r="O19" s="43"/>
    </row>
    <row r="20" spans="1:15" s="60" customFormat="1" ht="30.75" customHeight="1">
      <c r="A20" s="82" t="s">
        <v>57</v>
      </c>
      <c r="B20" s="82"/>
      <c r="C20" s="82"/>
      <c r="D20" s="82"/>
      <c r="E20" s="82"/>
      <c r="F20" s="59">
        <f>SUM(F5:F19)</f>
        <v>13883</v>
      </c>
      <c r="G20" s="59" t="e">
        <f>#REF!+#REF!</f>
        <v>#REF!</v>
      </c>
      <c r="H20" s="59"/>
      <c r="I20" s="59">
        <f>SUM(I5:I19)</f>
        <v>2304</v>
      </c>
      <c r="J20" s="59">
        <f>SUM(J7:O19)</f>
        <v>11579</v>
      </c>
      <c r="K20" s="59" t="e">
        <f>#REF!+#REF!+#REF!+#REF!+K7+#REF!</f>
        <v>#REF!</v>
      </c>
      <c r="L20" s="59" t="e">
        <f>#REF!+#REF!+#REF!+#REF!+L7+#REF!</f>
        <v>#REF!</v>
      </c>
      <c r="M20" s="59" t="e">
        <f>#REF!+#REF!+#REF!+#REF!+M7+#REF!</f>
        <v>#REF!</v>
      </c>
      <c r="N20" s="59" t="e">
        <f>#REF!+#REF!+#REF!+#REF!+N7+#REF!</f>
        <v>#REF!</v>
      </c>
      <c r="O20" s="59" t="e">
        <f>#REF!+#REF!+#REF!+#REF!+O7+#REF!</f>
        <v>#REF!</v>
      </c>
    </row>
    <row r="21" spans="1:15" s="48" customFormat="1" ht="14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7"/>
    </row>
    <row r="22" spans="1:15" s="48" customFormat="1" ht="14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7"/>
      <c r="O22" s="47"/>
    </row>
    <row r="23" spans="1:15" s="48" customFormat="1" ht="14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  <c r="N23" s="47"/>
      <c r="O23" s="47"/>
    </row>
  </sheetData>
  <sheetProtection/>
  <mergeCells count="11">
    <mergeCell ref="I2:J3"/>
    <mergeCell ref="A6:E6"/>
    <mergeCell ref="A20:E20"/>
    <mergeCell ref="A1:O1"/>
    <mergeCell ref="A2:A4"/>
    <mergeCell ref="B2:B4"/>
    <mergeCell ref="C2:C4"/>
    <mergeCell ref="D2:D4"/>
    <mergeCell ref="E2:E4"/>
    <mergeCell ref="F2:F4"/>
    <mergeCell ref="H2:H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40"/>
  <sheetViews>
    <sheetView zoomScalePageLayoutView="0" workbookViewId="0" topLeftCell="A1">
      <selection activeCell="F11" sqref="F11"/>
    </sheetView>
  </sheetViews>
  <sheetFormatPr defaultColWidth="25.00390625" defaultRowHeight="15"/>
  <cols>
    <col min="1" max="1" width="11.7109375" style="44" customWidth="1"/>
    <col min="2" max="2" width="8.7109375" style="44" hidden="1" customWidth="1"/>
    <col min="3" max="3" width="4.421875" style="20" customWidth="1"/>
    <col min="4" max="4" width="25.00390625" style="20" customWidth="1"/>
    <col min="5" max="5" width="32.421875" style="20" customWidth="1"/>
    <col min="6" max="6" width="9.28125" style="20" customWidth="1"/>
    <col min="7" max="7" width="9.7109375" style="20" hidden="1" customWidth="1"/>
    <col min="8" max="8" width="12.57421875" style="20" customWidth="1"/>
    <col min="9" max="9" width="11.8515625" style="20" customWidth="1"/>
    <col min="10" max="10" width="14.421875" style="20" customWidth="1"/>
    <col min="11" max="11" width="13.57421875" style="20" customWidth="1"/>
    <col min="12" max="13" width="10.7109375" style="20" customWidth="1"/>
    <col min="14" max="14" width="11.421875" style="20" hidden="1" customWidth="1"/>
    <col min="15" max="15" width="9.57421875" style="20" hidden="1" customWidth="1"/>
    <col min="16" max="17" width="13.00390625" style="49" hidden="1" customWidth="1"/>
    <col min="18" max="18" width="9.57421875" style="20" customWidth="1"/>
    <col min="19" max="252" width="9.00390625" style="20" customWidth="1"/>
    <col min="253" max="253" width="11.7109375" style="20" customWidth="1"/>
    <col min="254" max="254" width="0" style="20" hidden="1" customWidth="1"/>
    <col min="255" max="255" width="4.421875" style="20" customWidth="1"/>
    <col min="256" max="16384" width="25.00390625" style="20" customWidth="1"/>
  </cols>
  <sheetData>
    <row r="1" spans="1:17" ht="42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75" t="s">
        <v>87</v>
      </c>
      <c r="M2" s="76"/>
      <c r="N2" s="65"/>
      <c r="O2" s="65"/>
      <c r="P2" s="65"/>
      <c r="Q2" s="65"/>
    </row>
    <row r="3" spans="1:18" s="22" customFormat="1" ht="14.25" customHeight="1">
      <c r="A3" s="84" t="s">
        <v>15</v>
      </c>
      <c r="B3" s="85" t="s">
        <v>16</v>
      </c>
      <c r="C3" s="86" t="s">
        <v>0</v>
      </c>
      <c r="D3" s="84" t="s">
        <v>1</v>
      </c>
      <c r="E3" s="84" t="s">
        <v>2</v>
      </c>
      <c r="F3" s="84" t="s">
        <v>3</v>
      </c>
      <c r="G3" s="55" t="s">
        <v>4</v>
      </c>
      <c r="H3" s="103" t="s">
        <v>17</v>
      </c>
      <c r="I3" s="103"/>
      <c r="J3" s="103"/>
      <c r="K3" s="103"/>
      <c r="L3" s="103"/>
      <c r="M3" s="103"/>
      <c r="N3" s="1"/>
      <c r="O3" s="1"/>
      <c r="P3" s="1"/>
      <c r="Q3" s="2"/>
      <c r="R3" s="21"/>
    </row>
    <row r="4" spans="1:18" s="22" customFormat="1" ht="14.25" customHeight="1">
      <c r="A4" s="84"/>
      <c r="B4" s="85"/>
      <c r="C4" s="86"/>
      <c r="D4" s="84"/>
      <c r="E4" s="84"/>
      <c r="F4" s="84"/>
      <c r="G4" s="66"/>
      <c r="H4" s="94" t="s">
        <v>18</v>
      </c>
      <c r="I4" s="94"/>
      <c r="J4" s="94" t="s">
        <v>19</v>
      </c>
      <c r="K4" s="94"/>
      <c r="L4" s="94"/>
      <c r="M4" s="94"/>
      <c r="N4" s="3"/>
      <c r="O4" s="3"/>
      <c r="P4" s="3"/>
      <c r="Q4" s="4"/>
      <c r="R4" s="21"/>
    </row>
    <row r="5" spans="1:18" s="24" customFormat="1" ht="50.25" customHeight="1">
      <c r="A5" s="84"/>
      <c r="B5" s="85"/>
      <c r="C5" s="86"/>
      <c r="D5" s="84"/>
      <c r="E5" s="84"/>
      <c r="F5" s="84"/>
      <c r="G5" s="5" t="s">
        <v>5</v>
      </c>
      <c r="H5" s="5" t="s">
        <v>20</v>
      </c>
      <c r="I5" s="5" t="s">
        <v>21</v>
      </c>
      <c r="J5" s="5" t="s">
        <v>22</v>
      </c>
      <c r="K5" s="5" t="s">
        <v>21</v>
      </c>
      <c r="L5" s="5" t="s">
        <v>23</v>
      </c>
      <c r="M5" s="5" t="s">
        <v>78</v>
      </c>
      <c r="N5" s="5" t="s">
        <v>6</v>
      </c>
      <c r="O5" s="5" t="s">
        <v>7</v>
      </c>
      <c r="P5" s="6"/>
      <c r="Q5" s="7" t="s">
        <v>21</v>
      </c>
      <c r="R5" s="23"/>
    </row>
    <row r="6" spans="1:17" s="17" customFormat="1" ht="30" customHeight="1">
      <c r="A6" s="95" t="s">
        <v>24</v>
      </c>
      <c r="B6" s="67">
        <v>2010</v>
      </c>
      <c r="C6" s="8">
        <v>1</v>
      </c>
      <c r="D6" s="9" t="s">
        <v>8</v>
      </c>
      <c r="E6" s="11" t="s">
        <v>25</v>
      </c>
      <c r="F6" s="12">
        <f aca="true" t="shared" si="0" ref="F6:F11">H6+J6+L6</f>
        <v>1576</v>
      </c>
      <c r="G6" s="13"/>
      <c r="H6" s="13">
        <v>0</v>
      </c>
      <c r="I6" s="14">
        <v>0</v>
      </c>
      <c r="J6" s="14">
        <v>1576</v>
      </c>
      <c r="K6" s="14">
        <v>141294</v>
      </c>
      <c r="L6" s="14">
        <v>0</v>
      </c>
      <c r="M6" s="14">
        <v>0</v>
      </c>
      <c r="N6" s="14"/>
      <c r="O6" s="14"/>
      <c r="P6" s="15" t="s">
        <v>26</v>
      </c>
      <c r="Q6" s="16">
        <v>0</v>
      </c>
    </row>
    <row r="7" spans="1:17" s="50" customFormat="1" ht="30" customHeight="1">
      <c r="A7" s="96"/>
      <c r="B7" s="67">
        <v>2011</v>
      </c>
      <c r="C7" s="8">
        <v>2</v>
      </c>
      <c r="D7" s="9" t="s">
        <v>9</v>
      </c>
      <c r="E7" s="9" t="s">
        <v>10</v>
      </c>
      <c r="F7" s="12">
        <f t="shared" si="0"/>
        <v>6298</v>
      </c>
      <c r="G7" s="13"/>
      <c r="H7" s="13">
        <f>1980+3678</f>
        <v>5658</v>
      </c>
      <c r="I7" s="14">
        <v>286033</v>
      </c>
      <c r="J7" s="14">
        <v>640</v>
      </c>
      <c r="K7" s="14">
        <v>56912</v>
      </c>
      <c r="L7" s="14">
        <v>0</v>
      </c>
      <c r="M7" s="14">
        <v>0</v>
      </c>
      <c r="N7" s="14"/>
      <c r="O7" s="14"/>
      <c r="P7" s="15" t="s">
        <v>27</v>
      </c>
      <c r="Q7" s="15"/>
    </row>
    <row r="8" spans="1:17" s="50" customFormat="1" ht="30.75" customHeight="1">
      <c r="A8" s="96"/>
      <c r="B8" s="67">
        <v>2011</v>
      </c>
      <c r="C8" s="8">
        <v>3</v>
      </c>
      <c r="D8" s="18" t="s">
        <v>68</v>
      </c>
      <c r="E8" s="18" t="s">
        <v>69</v>
      </c>
      <c r="F8" s="12">
        <f t="shared" si="0"/>
        <v>1033</v>
      </c>
      <c r="G8" s="13">
        <v>0</v>
      </c>
      <c r="H8" s="13">
        <v>0</v>
      </c>
      <c r="I8" s="14">
        <v>0</v>
      </c>
      <c r="J8" s="14">
        <v>1033</v>
      </c>
      <c r="K8" s="14">
        <v>127440</v>
      </c>
      <c r="L8" s="14">
        <v>0</v>
      </c>
      <c r="M8" s="14">
        <v>0</v>
      </c>
      <c r="N8" s="14"/>
      <c r="O8" s="14"/>
      <c r="P8" s="15" t="s">
        <v>28</v>
      </c>
      <c r="Q8" s="15"/>
    </row>
    <row r="9" spans="1:17" s="50" customFormat="1" ht="33.75" customHeight="1">
      <c r="A9" s="96"/>
      <c r="B9" s="67"/>
      <c r="C9" s="8">
        <v>4</v>
      </c>
      <c r="D9" s="19" t="s">
        <v>11</v>
      </c>
      <c r="E9" s="19" t="s">
        <v>12</v>
      </c>
      <c r="F9" s="12">
        <f t="shared" si="0"/>
        <v>500</v>
      </c>
      <c r="G9" s="13"/>
      <c r="H9" s="13">
        <v>0</v>
      </c>
      <c r="I9" s="14">
        <v>0</v>
      </c>
      <c r="J9" s="14">
        <v>0</v>
      </c>
      <c r="K9" s="14">
        <v>0</v>
      </c>
      <c r="L9" s="14">
        <v>500</v>
      </c>
      <c r="M9" s="14">
        <v>43789</v>
      </c>
      <c r="N9" s="14"/>
      <c r="O9" s="14"/>
      <c r="P9" s="15"/>
      <c r="Q9" s="15"/>
    </row>
    <row r="10" spans="1:17" s="17" customFormat="1" ht="28.5" customHeight="1" hidden="1">
      <c r="A10" s="96"/>
      <c r="B10" s="67"/>
      <c r="C10" s="8">
        <v>5</v>
      </c>
      <c r="D10" s="19" t="s">
        <v>13</v>
      </c>
      <c r="E10" s="19" t="s">
        <v>14</v>
      </c>
      <c r="F10" s="12">
        <f t="shared" si="0"/>
        <v>1110</v>
      </c>
      <c r="G10" s="13"/>
      <c r="H10" s="13">
        <v>1110</v>
      </c>
      <c r="I10" s="14"/>
      <c r="J10" s="14">
        <v>0</v>
      </c>
      <c r="K10" s="14"/>
      <c r="L10" s="14">
        <v>0</v>
      </c>
      <c r="M10" s="14"/>
      <c r="N10" s="14"/>
      <c r="O10" s="14"/>
      <c r="P10" s="15"/>
      <c r="Q10" s="15"/>
    </row>
    <row r="11" spans="1:17" s="17" customFormat="1" ht="34.5" customHeight="1">
      <c r="A11" s="96"/>
      <c r="B11" s="67"/>
      <c r="C11" s="8">
        <v>4</v>
      </c>
      <c r="D11" s="19" t="s">
        <v>58</v>
      </c>
      <c r="E11" s="19" t="s">
        <v>63</v>
      </c>
      <c r="F11" s="12">
        <f t="shared" si="0"/>
        <v>400</v>
      </c>
      <c r="G11" s="13"/>
      <c r="H11" s="13">
        <v>400</v>
      </c>
      <c r="I11" s="14">
        <v>20571</v>
      </c>
      <c r="J11" s="14">
        <v>0</v>
      </c>
      <c r="K11" s="14">
        <v>0</v>
      </c>
      <c r="L11" s="14">
        <v>0</v>
      </c>
      <c r="M11" s="14">
        <v>0</v>
      </c>
      <c r="N11" s="14"/>
      <c r="O11" s="14"/>
      <c r="P11" s="15"/>
      <c r="Q11" s="15"/>
    </row>
    <row r="12" spans="1:17" s="17" customFormat="1" ht="26.25" customHeight="1">
      <c r="A12" s="96"/>
      <c r="B12" s="67"/>
      <c r="C12" s="8">
        <v>4</v>
      </c>
      <c r="D12" s="19" t="s">
        <v>67</v>
      </c>
      <c r="E12" s="19" t="s">
        <v>66</v>
      </c>
      <c r="F12" s="12">
        <v>240</v>
      </c>
      <c r="G12" s="13"/>
      <c r="H12" s="13">
        <v>240</v>
      </c>
      <c r="I12" s="14">
        <v>9600</v>
      </c>
      <c r="J12" s="14">
        <v>0</v>
      </c>
      <c r="K12" s="14">
        <v>0</v>
      </c>
      <c r="L12" s="14">
        <v>0</v>
      </c>
      <c r="M12" s="14">
        <v>0</v>
      </c>
      <c r="N12" s="14"/>
      <c r="O12" s="14"/>
      <c r="P12" s="15"/>
      <c r="Q12" s="15"/>
    </row>
    <row r="13" spans="1:17" s="17" customFormat="1" ht="31.5" customHeight="1">
      <c r="A13" s="96"/>
      <c r="B13" s="67"/>
      <c r="C13" s="8">
        <v>5</v>
      </c>
      <c r="D13" s="19" t="s">
        <v>70</v>
      </c>
      <c r="E13" s="19" t="s">
        <v>71</v>
      </c>
      <c r="F13" s="12">
        <v>1110</v>
      </c>
      <c r="G13" s="13"/>
      <c r="H13" s="13">
        <v>1110</v>
      </c>
      <c r="I13" s="14">
        <v>62639</v>
      </c>
      <c r="J13" s="14">
        <v>0</v>
      </c>
      <c r="K13" s="14">
        <v>0</v>
      </c>
      <c r="L13" s="14">
        <v>0</v>
      </c>
      <c r="M13" s="14">
        <v>0</v>
      </c>
      <c r="N13" s="14"/>
      <c r="O13" s="14"/>
      <c r="P13" s="15"/>
      <c r="Q13" s="15"/>
    </row>
    <row r="14" spans="1:17" s="17" customFormat="1" ht="34.5" customHeight="1">
      <c r="A14" s="97"/>
      <c r="B14" s="67"/>
      <c r="C14" s="8">
        <v>6</v>
      </c>
      <c r="D14" s="19" t="s">
        <v>72</v>
      </c>
      <c r="E14" s="19" t="s">
        <v>73</v>
      </c>
      <c r="F14" s="12">
        <v>3156</v>
      </c>
      <c r="G14" s="13"/>
      <c r="H14" s="13">
        <v>3156</v>
      </c>
      <c r="I14" s="14">
        <v>157800</v>
      </c>
      <c r="J14" s="14">
        <v>0</v>
      </c>
      <c r="K14" s="14">
        <v>0</v>
      </c>
      <c r="L14" s="14">
        <v>0</v>
      </c>
      <c r="M14" s="14">
        <v>0</v>
      </c>
      <c r="N14" s="14"/>
      <c r="O14" s="14"/>
      <c r="P14" s="15"/>
      <c r="Q14" s="15"/>
    </row>
    <row r="15" spans="1:17" s="50" customFormat="1" ht="19.5" customHeight="1">
      <c r="A15" s="98" t="s">
        <v>29</v>
      </c>
      <c r="B15" s="98"/>
      <c r="C15" s="98"/>
      <c r="D15" s="98"/>
      <c r="E15" s="98"/>
      <c r="F15" s="69">
        <f>F6+F7+F8+F9+F11+F12+F13+F14</f>
        <v>14313</v>
      </c>
      <c r="G15" s="69">
        <f aca="true" t="shared" si="1" ref="G15:Q15">G6+G7+G8+G9+G11+G12+G13+G14</f>
        <v>0</v>
      </c>
      <c r="H15" s="69">
        <f t="shared" si="1"/>
        <v>10564</v>
      </c>
      <c r="I15" s="69">
        <f t="shared" si="1"/>
        <v>536643</v>
      </c>
      <c r="J15" s="69">
        <f t="shared" si="1"/>
        <v>3249</v>
      </c>
      <c r="K15" s="69">
        <f t="shared" si="1"/>
        <v>325646</v>
      </c>
      <c r="L15" s="69">
        <f t="shared" si="1"/>
        <v>500</v>
      </c>
      <c r="M15" s="69">
        <f t="shared" si="1"/>
        <v>43789</v>
      </c>
      <c r="N15" s="51">
        <f t="shared" si="1"/>
        <v>0</v>
      </c>
      <c r="O15" s="51">
        <f t="shared" si="1"/>
        <v>0</v>
      </c>
      <c r="P15" s="51" t="e">
        <f t="shared" si="1"/>
        <v>#VALUE!</v>
      </c>
      <c r="Q15" s="51">
        <f t="shared" si="1"/>
        <v>0</v>
      </c>
    </row>
    <row r="16" spans="1:17" s="17" customFormat="1" ht="28.5" hidden="1">
      <c r="A16" s="67" t="s">
        <v>30</v>
      </c>
      <c r="B16" s="67">
        <v>2013</v>
      </c>
      <c r="C16" s="25">
        <v>6</v>
      </c>
      <c r="D16" s="26" t="s">
        <v>31</v>
      </c>
      <c r="E16" s="26" t="s">
        <v>32</v>
      </c>
      <c r="F16" s="13">
        <v>0</v>
      </c>
      <c r="G16" s="27"/>
      <c r="H16" s="27">
        <v>0</v>
      </c>
      <c r="I16" s="27"/>
      <c r="J16" s="27">
        <v>200</v>
      </c>
      <c r="K16" s="27"/>
      <c r="L16" s="27">
        <v>0</v>
      </c>
      <c r="M16" s="27"/>
      <c r="N16" s="27"/>
      <c r="O16" s="27"/>
      <c r="P16" s="15" t="s">
        <v>33</v>
      </c>
      <c r="Q16" s="15"/>
    </row>
    <row r="17" spans="1:17" s="29" customFormat="1" ht="28.5" hidden="1">
      <c r="A17" s="81" t="s">
        <v>34</v>
      </c>
      <c r="B17" s="81"/>
      <c r="C17" s="81"/>
      <c r="D17" s="81"/>
      <c r="E17" s="81"/>
      <c r="F17" s="28">
        <f aca="true" t="shared" si="2" ref="F17:Q17">F16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v>0</v>
      </c>
      <c r="K17" s="28">
        <f t="shared" si="2"/>
        <v>0</v>
      </c>
      <c r="L17" s="28">
        <f t="shared" si="2"/>
        <v>0</v>
      </c>
      <c r="M17" s="28"/>
      <c r="N17" s="28">
        <f t="shared" si="2"/>
        <v>0</v>
      </c>
      <c r="O17" s="28">
        <f t="shared" si="2"/>
        <v>0</v>
      </c>
      <c r="P17" s="28" t="str">
        <f t="shared" si="2"/>
        <v>已竣工。已入住</v>
      </c>
      <c r="Q17" s="28">
        <f t="shared" si="2"/>
        <v>0</v>
      </c>
    </row>
    <row r="18" spans="1:147" s="32" customFormat="1" ht="30" customHeight="1">
      <c r="A18" s="99" t="s">
        <v>35</v>
      </c>
      <c r="B18" s="99">
        <v>2015</v>
      </c>
      <c r="C18" s="8">
        <v>7</v>
      </c>
      <c r="D18" s="30" t="s">
        <v>36</v>
      </c>
      <c r="E18" s="30" t="s">
        <v>37</v>
      </c>
      <c r="F18" s="13">
        <f>H18</f>
        <v>205</v>
      </c>
      <c r="G18" s="13">
        <v>0</v>
      </c>
      <c r="H18" s="13">
        <v>205</v>
      </c>
      <c r="I18" s="13">
        <v>10711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/>
      <c r="P18" s="15" t="s">
        <v>26</v>
      </c>
      <c r="Q18" s="15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</row>
    <row r="19" spans="1:147" s="32" customFormat="1" ht="30" customHeight="1">
      <c r="A19" s="99"/>
      <c r="B19" s="99"/>
      <c r="C19" s="8">
        <v>8</v>
      </c>
      <c r="D19" s="33" t="s">
        <v>38</v>
      </c>
      <c r="E19" s="33" t="s">
        <v>59</v>
      </c>
      <c r="F19" s="13">
        <f>H19+J19+L19</f>
        <v>131</v>
      </c>
      <c r="G19" s="27"/>
      <c r="H19" s="27">
        <v>0</v>
      </c>
      <c r="I19" s="27">
        <v>0</v>
      </c>
      <c r="J19" s="27">
        <v>131</v>
      </c>
      <c r="K19" s="27">
        <v>15100</v>
      </c>
      <c r="L19" s="13">
        <v>0</v>
      </c>
      <c r="M19" s="13">
        <v>0</v>
      </c>
      <c r="N19" s="13"/>
      <c r="O19" s="13"/>
      <c r="P19" s="15"/>
      <c r="Q19" s="16">
        <v>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</row>
    <row r="20" spans="1:17" s="29" customFormat="1" ht="19.5" customHeight="1">
      <c r="A20" s="100" t="s">
        <v>39</v>
      </c>
      <c r="B20" s="101"/>
      <c r="C20" s="101"/>
      <c r="D20" s="101"/>
      <c r="E20" s="102"/>
      <c r="F20" s="58">
        <f aca="true" t="shared" si="3" ref="F20:Q20">F18+F19</f>
        <v>336</v>
      </c>
      <c r="G20" s="58">
        <f t="shared" si="3"/>
        <v>0</v>
      </c>
      <c r="H20" s="58">
        <f t="shared" si="3"/>
        <v>205</v>
      </c>
      <c r="I20" s="58">
        <f t="shared" si="3"/>
        <v>10711</v>
      </c>
      <c r="J20" s="58">
        <f t="shared" si="3"/>
        <v>131</v>
      </c>
      <c r="K20" s="58">
        <f t="shared" si="3"/>
        <v>15100</v>
      </c>
      <c r="L20" s="58">
        <f t="shared" si="3"/>
        <v>0</v>
      </c>
      <c r="M20" s="42">
        <v>0</v>
      </c>
      <c r="N20" s="34">
        <f t="shared" si="3"/>
        <v>0</v>
      </c>
      <c r="O20" s="34">
        <f t="shared" si="3"/>
        <v>0</v>
      </c>
      <c r="P20" s="34" t="e">
        <f t="shared" si="3"/>
        <v>#VALUE!</v>
      </c>
      <c r="Q20" s="34">
        <f t="shared" si="3"/>
        <v>0</v>
      </c>
    </row>
    <row r="21" spans="1:17" s="17" customFormat="1" ht="30" customHeight="1">
      <c r="A21" s="95" t="s">
        <v>40</v>
      </c>
      <c r="B21" s="67">
        <v>2011</v>
      </c>
      <c r="C21" s="35">
        <v>9</v>
      </c>
      <c r="D21" s="18" t="s">
        <v>41</v>
      </c>
      <c r="E21" s="18" t="s">
        <v>62</v>
      </c>
      <c r="F21" s="12">
        <f>H21+J21+L21</f>
        <v>256</v>
      </c>
      <c r="G21" s="14">
        <v>0</v>
      </c>
      <c r="H21" s="14">
        <v>0</v>
      </c>
      <c r="I21" s="14">
        <v>0</v>
      </c>
      <c r="J21" s="14">
        <v>256</v>
      </c>
      <c r="K21" s="14">
        <v>26900</v>
      </c>
      <c r="L21" s="14">
        <v>0</v>
      </c>
      <c r="M21" s="13">
        <v>0</v>
      </c>
      <c r="N21" s="14"/>
      <c r="O21" s="14"/>
      <c r="P21" s="15" t="s">
        <v>26</v>
      </c>
      <c r="Q21" s="16">
        <v>0</v>
      </c>
    </row>
    <row r="22" spans="1:17" s="17" customFormat="1" ht="30" customHeight="1">
      <c r="A22" s="96"/>
      <c r="B22" s="67">
        <v>2011</v>
      </c>
      <c r="C22" s="35">
        <v>10</v>
      </c>
      <c r="D22" s="18" t="s">
        <v>42</v>
      </c>
      <c r="E22" s="18" t="s">
        <v>61</v>
      </c>
      <c r="F22" s="12">
        <f>H22+J22+L22</f>
        <v>102</v>
      </c>
      <c r="G22" s="14">
        <v>0</v>
      </c>
      <c r="H22" s="14">
        <v>0</v>
      </c>
      <c r="I22" s="14">
        <v>0</v>
      </c>
      <c r="J22" s="14">
        <v>102</v>
      </c>
      <c r="K22" s="14">
        <v>8800</v>
      </c>
      <c r="L22" s="14">
        <v>0</v>
      </c>
      <c r="M22" s="13">
        <v>0</v>
      </c>
      <c r="N22" s="14"/>
      <c r="O22" s="14"/>
      <c r="P22" s="15" t="s">
        <v>43</v>
      </c>
      <c r="Q22" s="16"/>
    </row>
    <row r="23" spans="1:17" s="17" customFormat="1" ht="30" customHeight="1">
      <c r="A23" s="96"/>
      <c r="B23" s="67">
        <v>2012</v>
      </c>
      <c r="C23" s="36">
        <v>11</v>
      </c>
      <c r="D23" s="33" t="s">
        <v>64</v>
      </c>
      <c r="E23" s="33" t="s">
        <v>65</v>
      </c>
      <c r="F23" s="12">
        <v>78</v>
      </c>
      <c r="G23" s="10"/>
      <c r="H23" s="10">
        <v>0</v>
      </c>
      <c r="I23" s="10">
        <v>0</v>
      </c>
      <c r="J23" s="10">
        <v>78</v>
      </c>
      <c r="K23" s="10">
        <v>7000</v>
      </c>
      <c r="L23" s="10">
        <v>0</v>
      </c>
      <c r="M23" s="13">
        <v>0</v>
      </c>
      <c r="N23" s="10"/>
      <c r="O23" s="14"/>
      <c r="P23" s="15" t="s">
        <v>26</v>
      </c>
      <c r="Q23" s="16"/>
    </row>
    <row r="24" spans="1:147" s="39" customFormat="1" ht="28.5" customHeight="1" hidden="1">
      <c r="A24" s="96"/>
      <c r="B24" s="67">
        <v>2015</v>
      </c>
      <c r="C24" s="35">
        <v>12</v>
      </c>
      <c r="D24" s="33" t="s">
        <v>44</v>
      </c>
      <c r="E24" s="33" t="s">
        <v>45</v>
      </c>
      <c r="F24" s="12"/>
      <c r="G24" s="27"/>
      <c r="H24" s="27">
        <v>174</v>
      </c>
      <c r="I24" s="27"/>
      <c r="J24" s="27">
        <v>0</v>
      </c>
      <c r="K24" s="27"/>
      <c r="L24" s="27">
        <v>0</v>
      </c>
      <c r="M24" s="13">
        <v>0</v>
      </c>
      <c r="N24" s="37"/>
      <c r="O24" s="37"/>
      <c r="P24" s="15" t="s">
        <v>43</v>
      </c>
      <c r="Q24" s="1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</row>
    <row r="25" spans="1:147" s="39" customFormat="1" ht="27" customHeight="1">
      <c r="A25" s="97"/>
      <c r="B25" s="67"/>
      <c r="C25" s="25">
        <v>12</v>
      </c>
      <c r="D25" s="33" t="s">
        <v>76</v>
      </c>
      <c r="E25" s="33" t="s">
        <v>77</v>
      </c>
      <c r="F25" s="12">
        <v>174</v>
      </c>
      <c r="G25" s="27"/>
      <c r="H25" s="27">
        <v>174</v>
      </c>
      <c r="I25" s="27">
        <v>8800</v>
      </c>
      <c r="J25" s="27">
        <v>0</v>
      </c>
      <c r="K25" s="27">
        <v>0</v>
      </c>
      <c r="L25" s="27">
        <v>0</v>
      </c>
      <c r="M25" s="13">
        <v>0</v>
      </c>
      <c r="N25" s="37"/>
      <c r="O25" s="37"/>
      <c r="P25" s="15"/>
      <c r="Q25" s="16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</row>
    <row r="26" spans="1:147" s="39" customFormat="1" ht="19.5" customHeight="1">
      <c r="A26" s="81" t="s">
        <v>46</v>
      </c>
      <c r="B26" s="81"/>
      <c r="C26" s="81"/>
      <c r="D26" s="81"/>
      <c r="E26" s="81"/>
      <c r="F26" s="58">
        <f aca="true" t="shared" si="4" ref="F26:K26">F21+F22+F23+F25</f>
        <v>610</v>
      </c>
      <c r="G26" s="58">
        <f t="shared" si="4"/>
        <v>0</v>
      </c>
      <c r="H26" s="58">
        <f t="shared" si="4"/>
        <v>174</v>
      </c>
      <c r="I26" s="58">
        <f t="shared" si="4"/>
        <v>8800</v>
      </c>
      <c r="J26" s="58">
        <f t="shared" si="4"/>
        <v>436</v>
      </c>
      <c r="K26" s="58">
        <f t="shared" si="4"/>
        <v>42700</v>
      </c>
      <c r="L26" s="68">
        <f>SUM(L21:L24)</f>
        <v>0</v>
      </c>
      <c r="M26" s="42">
        <v>0</v>
      </c>
      <c r="N26" s="28">
        <f>SUM(N21:N24)</f>
        <v>0</v>
      </c>
      <c r="O26" s="28">
        <f>SUM(O21:O24)</f>
        <v>0</v>
      </c>
      <c r="P26" s="28">
        <f>SUM(P21:P24)</f>
        <v>0</v>
      </c>
      <c r="Q26" s="28">
        <f>SUM(Q21:Q24)</f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</row>
    <row r="27" spans="1:147" s="39" customFormat="1" ht="30" customHeight="1">
      <c r="A27" s="67" t="s">
        <v>47</v>
      </c>
      <c r="B27" s="67">
        <v>2015</v>
      </c>
      <c r="C27" s="25">
        <v>13</v>
      </c>
      <c r="D27" s="33" t="s">
        <v>48</v>
      </c>
      <c r="E27" s="33" t="s">
        <v>60</v>
      </c>
      <c r="F27" s="13">
        <f>H27+J27+L27</f>
        <v>100</v>
      </c>
      <c r="G27" s="27"/>
      <c r="H27" s="27">
        <v>100</v>
      </c>
      <c r="I27" s="27">
        <v>4500</v>
      </c>
      <c r="J27" s="27">
        <v>0</v>
      </c>
      <c r="K27" s="27">
        <v>0</v>
      </c>
      <c r="L27" s="27">
        <v>0</v>
      </c>
      <c r="M27" s="13">
        <v>0</v>
      </c>
      <c r="N27" s="37"/>
      <c r="O27" s="37"/>
      <c r="P27" s="15" t="s">
        <v>26</v>
      </c>
      <c r="Q27" s="16"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</row>
    <row r="28" spans="1:147" s="39" customFormat="1" ht="19.5" customHeight="1">
      <c r="A28" s="81" t="s">
        <v>49</v>
      </c>
      <c r="B28" s="81"/>
      <c r="C28" s="81"/>
      <c r="D28" s="81"/>
      <c r="E28" s="81"/>
      <c r="F28" s="42">
        <f aca="true" t="shared" si="5" ref="F28:Q28">F27</f>
        <v>100</v>
      </c>
      <c r="G28" s="42">
        <f t="shared" si="5"/>
        <v>0</v>
      </c>
      <c r="H28" s="42">
        <f t="shared" si="5"/>
        <v>100</v>
      </c>
      <c r="I28" s="42">
        <f t="shared" si="5"/>
        <v>4500</v>
      </c>
      <c r="J28" s="42">
        <f t="shared" si="5"/>
        <v>0</v>
      </c>
      <c r="K28" s="42">
        <f t="shared" si="5"/>
        <v>0</v>
      </c>
      <c r="L28" s="42">
        <f t="shared" si="5"/>
        <v>0</v>
      </c>
      <c r="M28" s="42">
        <v>0</v>
      </c>
      <c r="N28" s="13">
        <f t="shared" si="5"/>
        <v>0</v>
      </c>
      <c r="O28" s="13">
        <f t="shared" si="5"/>
        <v>0</v>
      </c>
      <c r="P28" s="13" t="str">
        <f t="shared" si="5"/>
        <v>已竣工</v>
      </c>
      <c r="Q28" s="13">
        <f t="shared" si="5"/>
        <v>0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1:17" s="38" customFormat="1" ht="57" hidden="1">
      <c r="A29" s="40" t="s">
        <v>50</v>
      </c>
      <c r="B29" s="67">
        <v>2014</v>
      </c>
      <c r="C29" s="13">
        <v>14</v>
      </c>
      <c r="D29" s="41" t="s">
        <v>51</v>
      </c>
      <c r="E29" s="41" t="s">
        <v>52</v>
      </c>
      <c r="F29" s="13">
        <v>0</v>
      </c>
      <c r="G29" s="13"/>
      <c r="H29" s="13">
        <v>325</v>
      </c>
      <c r="I29" s="42"/>
      <c r="J29" s="13">
        <v>0</v>
      </c>
      <c r="K29" s="13"/>
      <c r="L29" s="13">
        <v>0</v>
      </c>
      <c r="M29" s="13">
        <v>0</v>
      </c>
      <c r="N29" s="42"/>
      <c r="O29" s="42"/>
      <c r="P29" s="15" t="s">
        <v>53</v>
      </c>
      <c r="Q29" s="16"/>
    </row>
    <row r="30" spans="1:17" s="38" customFormat="1" ht="16.5" customHeight="1" hidden="1">
      <c r="A30" s="81" t="s">
        <v>54</v>
      </c>
      <c r="B30" s="81"/>
      <c r="C30" s="81"/>
      <c r="D30" s="81"/>
      <c r="E30" s="81"/>
      <c r="F30" s="13">
        <f aca="true" t="shared" si="6" ref="F30:Q30">F29</f>
        <v>0</v>
      </c>
      <c r="G30" s="13">
        <f t="shared" si="6"/>
        <v>0</v>
      </c>
      <c r="H30" s="13"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v>0</v>
      </c>
      <c r="N30" s="13">
        <f t="shared" si="6"/>
        <v>0</v>
      </c>
      <c r="O30" s="13">
        <f t="shared" si="6"/>
        <v>0</v>
      </c>
      <c r="P30" s="13" t="str">
        <f t="shared" si="6"/>
        <v>最高16层，已封顶，在装修，预计今年底完工</v>
      </c>
      <c r="Q30" s="13">
        <f t="shared" si="6"/>
        <v>0</v>
      </c>
    </row>
    <row r="31" spans="1:17" s="17" customFormat="1" ht="30" customHeight="1">
      <c r="A31" s="95" t="s">
        <v>55</v>
      </c>
      <c r="B31" s="67">
        <v>2012</v>
      </c>
      <c r="C31" s="36">
        <v>14</v>
      </c>
      <c r="D31" s="33" t="s">
        <v>80</v>
      </c>
      <c r="E31" s="33" t="s">
        <v>81</v>
      </c>
      <c r="F31" s="13">
        <v>40</v>
      </c>
      <c r="G31" s="10"/>
      <c r="H31" s="10">
        <v>0</v>
      </c>
      <c r="I31" s="10">
        <v>0</v>
      </c>
      <c r="J31" s="10">
        <v>40</v>
      </c>
      <c r="K31" s="10">
        <v>3341</v>
      </c>
      <c r="L31" s="10">
        <v>0</v>
      </c>
      <c r="M31" s="13">
        <v>0</v>
      </c>
      <c r="N31" s="10"/>
      <c r="O31" s="10"/>
      <c r="P31" s="15" t="s">
        <v>26</v>
      </c>
      <c r="Q31" s="16"/>
    </row>
    <row r="32" spans="1:17" s="17" customFormat="1" ht="30" customHeight="1">
      <c r="A32" s="97"/>
      <c r="B32" s="67"/>
      <c r="C32" s="36">
        <v>15</v>
      </c>
      <c r="D32" s="33" t="s">
        <v>82</v>
      </c>
      <c r="E32" s="33" t="s">
        <v>83</v>
      </c>
      <c r="F32" s="13">
        <v>350</v>
      </c>
      <c r="G32" s="10"/>
      <c r="H32" s="13">
        <v>350</v>
      </c>
      <c r="I32" s="13">
        <v>17500</v>
      </c>
      <c r="J32" s="10">
        <v>0</v>
      </c>
      <c r="K32" s="10">
        <v>0</v>
      </c>
      <c r="L32" s="10">
        <v>0</v>
      </c>
      <c r="M32" s="13">
        <v>0</v>
      </c>
      <c r="N32" s="10"/>
      <c r="O32" s="10"/>
      <c r="P32" s="15"/>
      <c r="Q32" s="16"/>
    </row>
    <row r="33" spans="1:17" s="44" customFormat="1" ht="19.5" customHeight="1">
      <c r="A33" s="81" t="s">
        <v>56</v>
      </c>
      <c r="B33" s="81"/>
      <c r="C33" s="81"/>
      <c r="D33" s="81"/>
      <c r="E33" s="81"/>
      <c r="F33" s="70">
        <f aca="true" t="shared" si="7" ref="F33:K33">F31+F32</f>
        <v>390</v>
      </c>
      <c r="G33" s="70">
        <f t="shared" si="7"/>
        <v>0</v>
      </c>
      <c r="H33" s="42">
        <f t="shared" si="7"/>
        <v>350</v>
      </c>
      <c r="I33" s="42">
        <f t="shared" si="7"/>
        <v>17500</v>
      </c>
      <c r="J33" s="70">
        <f t="shared" si="7"/>
        <v>40</v>
      </c>
      <c r="K33" s="70">
        <f t="shared" si="7"/>
        <v>3341</v>
      </c>
      <c r="L33" s="70">
        <f>SUM(L31:L32)</f>
        <v>0</v>
      </c>
      <c r="M33" s="42">
        <v>0</v>
      </c>
      <c r="N33" s="43">
        <f>SUM(N31:N32)</f>
        <v>0</v>
      </c>
      <c r="O33" s="43">
        <f>SUM(O31:O32)</f>
        <v>0</v>
      </c>
      <c r="P33" s="43">
        <f>SUM(P31:P32)</f>
        <v>0</v>
      </c>
      <c r="Q33" s="43">
        <f>SUM(Q31:Q32)</f>
        <v>0</v>
      </c>
    </row>
    <row r="34" spans="1:17" s="64" customFormat="1" ht="33.75" customHeight="1">
      <c r="A34" s="61" t="s">
        <v>74</v>
      </c>
      <c r="B34" s="61"/>
      <c r="C34" s="61">
        <v>16</v>
      </c>
      <c r="D34" s="33" t="s">
        <v>84</v>
      </c>
      <c r="E34" s="33" t="s">
        <v>85</v>
      </c>
      <c r="F34" s="62">
        <f>H34+J34</f>
        <v>200</v>
      </c>
      <c r="G34" s="62"/>
      <c r="H34" s="63">
        <v>0</v>
      </c>
      <c r="I34" s="63">
        <v>0</v>
      </c>
      <c r="J34" s="62">
        <v>200</v>
      </c>
      <c r="K34" s="62">
        <v>17620</v>
      </c>
      <c r="L34" s="62">
        <v>0</v>
      </c>
      <c r="M34" s="13">
        <v>0</v>
      </c>
      <c r="N34" s="62"/>
      <c r="O34" s="62"/>
      <c r="P34" s="62"/>
      <c r="Q34" s="62"/>
    </row>
    <row r="35" spans="1:17" s="57" customFormat="1" ht="21" customHeight="1">
      <c r="A35" s="100" t="s">
        <v>75</v>
      </c>
      <c r="B35" s="101"/>
      <c r="C35" s="101"/>
      <c r="D35" s="101"/>
      <c r="E35" s="102"/>
      <c r="F35" s="71">
        <f aca="true" t="shared" si="8" ref="F35:K35">F34</f>
        <v>200</v>
      </c>
      <c r="G35" s="71">
        <f t="shared" si="8"/>
        <v>0</v>
      </c>
      <c r="H35" s="71">
        <f t="shared" si="8"/>
        <v>0</v>
      </c>
      <c r="I35" s="71">
        <f t="shared" si="8"/>
        <v>0</v>
      </c>
      <c r="J35" s="71">
        <f t="shared" si="8"/>
        <v>200</v>
      </c>
      <c r="K35" s="71">
        <f t="shared" si="8"/>
        <v>17620</v>
      </c>
      <c r="L35" s="71">
        <v>0</v>
      </c>
      <c r="M35" s="42">
        <v>0</v>
      </c>
      <c r="N35" s="56"/>
      <c r="O35" s="56"/>
      <c r="P35" s="56"/>
      <c r="Q35" s="56"/>
    </row>
    <row r="36" spans="1:17" s="48" customFormat="1" ht="19.5" customHeight="1">
      <c r="A36" s="104" t="s">
        <v>86</v>
      </c>
      <c r="B36" s="105"/>
      <c r="C36" s="105"/>
      <c r="D36" s="105"/>
      <c r="E36" s="106"/>
      <c r="F36" s="72">
        <f aca="true" t="shared" si="9" ref="F36:K36">F17+F20+F26+F28+F30+F33+F35</f>
        <v>1636</v>
      </c>
      <c r="G36" s="72">
        <f t="shared" si="9"/>
        <v>0</v>
      </c>
      <c r="H36" s="72">
        <f t="shared" si="9"/>
        <v>829</v>
      </c>
      <c r="I36" s="72">
        <f>I17+I20+I26+I28+I30+I33+I35</f>
        <v>41511</v>
      </c>
      <c r="J36" s="72">
        <f t="shared" si="9"/>
        <v>807</v>
      </c>
      <c r="K36" s="72">
        <f t="shared" si="9"/>
        <v>78761</v>
      </c>
      <c r="L36" s="73">
        <f>L17+L20+L26+L28+L30+L33</f>
        <v>0</v>
      </c>
      <c r="M36" s="73"/>
      <c r="N36" s="52">
        <f>N17+N20+N26+N28+N30+N33</f>
        <v>0</v>
      </c>
      <c r="O36" s="52">
        <f>O17+O20+O26+O28+O30+O33</f>
        <v>0</v>
      </c>
      <c r="P36" s="52" t="e">
        <f>P17+P20+P26+P28+P30+P33</f>
        <v>#VALUE!</v>
      </c>
      <c r="Q36" s="52">
        <f>Q17+Q20+Q26+Q28+Q30+Q33</f>
        <v>0</v>
      </c>
    </row>
    <row r="37" spans="1:17" s="54" customFormat="1" ht="24.75" customHeight="1">
      <c r="A37" s="107" t="s">
        <v>57</v>
      </c>
      <c r="B37" s="107"/>
      <c r="C37" s="107"/>
      <c r="D37" s="107"/>
      <c r="E37" s="107"/>
      <c r="F37" s="59">
        <f>F36+F15</f>
        <v>15949</v>
      </c>
      <c r="G37" s="59">
        <f aca="true" t="shared" si="10" ref="G37:Q37">G36+G15</f>
        <v>0</v>
      </c>
      <c r="H37" s="59">
        <f t="shared" si="10"/>
        <v>11393</v>
      </c>
      <c r="I37" s="59">
        <f>I36+I15</f>
        <v>578154</v>
      </c>
      <c r="J37" s="59">
        <f t="shared" si="10"/>
        <v>4056</v>
      </c>
      <c r="K37" s="59">
        <f t="shared" si="10"/>
        <v>404407</v>
      </c>
      <c r="L37" s="74">
        <f t="shared" si="10"/>
        <v>500</v>
      </c>
      <c r="M37" s="74">
        <f t="shared" si="10"/>
        <v>43789</v>
      </c>
      <c r="N37" s="53">
        <f t="shared" si="10"/>
        <v>0</v>
      </c>
      <c r="O37" s="53">
        <f t="shared" si="10"/>
        <v>0</v>
      </c>
      <c r="P37" s="53" t="e">
        <f t="shared" si="10"/>
        <v>#VALUE!</v>
      </c>
      <c r="Q37" s="53">
        <f t="shared" si="10"/>
        <v>0</v>
      </c>
    </row>
    <row r="38" spans="1:17" s="48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7"/>
      <c r="Q38" s="47"/>
    </row>
    <row r="39" spans="1:17" s="48" customFormat="1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7"/>
      <c r="Q39" s="47"/>
    </row>
    <row r="40" spans="1:17" s="48" customFormat="1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7"/>
      <c r="Q40" s="47"/>
    </row>
  </sheetData>
  <sheetProtection/>
  <mergeCells count="25">
    <mergeCell ref="A35:E35"/>
    <mergeCell ref="A36:E36"/>
    <mergeCell ref="A37:E37"/>
    <mergeCell ref="A21:A25"/>
    <mergeCell ref="A26:E26"/>
    <mergeCell ref="A28:E28"/>
    <mergeCell ref="A30:E30"/>
    <mergeCell ref="A31:A32"/>
    <mergeCell ref="A33:E33"/>
    <mergeCell ref="A20:E20"/>
    <mergeCell ref="A1:Q1"/>
    <mergeCell ref="A3:A5"/>
    <mergeCell ref="B3:B5"/>
    <mergeCell ref="C3:C5"/>
    <mergeCell ref="D3:D5"/>
    <mergeCell ref="E3:E5"/>
    <mergeCell ref="F3:F5"/>
    <mergeCell ref="H3:M3"/>
    <mergeCell ref="H4:I4"/>
    <mergeCell ref="J4:M4"/>
    <mergeCell ref="A6:A14"/>
    <mergeCell ref="A15:E15"/>
    <mergeCell ref="A17:E17"/>
    <mergeCell ref="A18:A19"/>
    <mergeCell ref="B18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2018-11-26T06:43:11Z</dcterms:modified>
  <cp:category/>
  <cp:version/>
  <cp:contentType/>
  <cp:contentStatus/>
</cp:coreProperties>
</file>