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lockStructure="1"/>
  <bookViews>
    <workbookView windowWidth="25065" windowHeight="8790"/>
  </bookViews>
  <sheets>
    <sheet name="Sheet2 (3)" sheetId="1" r:id="rId1"/>
  </sheets>
  <definedNames>
    <definedName name="_xlnm.Print_Area" localSheetId="0">'Sheet2 (3)'!$A$1:$U$18</definedName>
  </definedNames>
  <calcPr calcId="144525"/>
</workbook>
</file>

<file path=xl/sharedStrings.xml><?xml version="1.0" encoding="utf-8"?>
<sst xmlns="http://schemas.openxmlformats.org/spreadsheetml/2006/main" count="47" uniqueCount="32">
  <si>
    <t>附件2</t>
  </si>
  <si>
    <t>广州市2022年中央财政优抚对象补助经费预算分配表</t>
  </si>
  <si>
    <t xml:space="preserve">人数： 人 </t>
  </si>
  <si>
    <t xml:space="preserve"> 金额：元</t>
  </si>
  <si>
    <t>区</t>
  </si>
  <si>
    <t>残疾抚恤金</t>
  </si>
  <si>
    <t>烈士遗属</t>
  </si>
  <si>
    <t>因公牺牲军人遗属</t>
  </si>
  <si>
    <t>病故军人遗属</t>
  </si>
  <si>
    <r>
      <rPr>
        <sz val="9"/>
        <rFont val="Times New Roman"/>
        <charset val="0"/>
      </rPr>
      <t xml:space="preserve">    </t>
    </r>
    <r>
      <rPr>
        <sz val="9"/>
        <rFont val="宋体"/>
        <charset val="134"/>
      </rPr>
      <t>在乡复员军人补助金</t>
    </r>
  </si>
  <si>
    <t>带病回乡退伍军人补助金</t>
  </si>
  <si>
    <t>参战涉核人员      生活补助</t>
  </si>
  <si>
    <t>农村籍退役人员</t>
  </si>
  <si>
    <t>老烈士子女</t>
  </si>
  <si>
    <t>全年预计金额</t>
  </si>
  <si>
    <t>本次下拔金额（按全年85%下拔）</t>
  </si>
  <si>
    <t>人数</t>
  </si>
  <si>
    <t>金额</t>
  </si>
  <si>
    <r>
      <rPr>
        <sz val="9"/>
        <rFont val="宋体"/>
        <charset val="134"/>
      </rPr>
      <t>金</t>
    </r>
    <r>
      <rPr>
        <sz val="9"/>
        <rFont val="Times New Roman"/>
        <charset val="0"/>
      </rPr>
      <t xml:space="preserve">  </t>
    </r>
    <r>
      <rPr>
        <sz val="9"/>
        <rFont val="宋体"/>
        <charset val="134"/>
      </rPr>
      <t>额</t>
    </r>
  </si>
  <si>
    <t>越秀区</t>
  </si>
  <si>
    <t>海珠区</t>
  </si>
  <si>
    <t>荔湾区</t>
  </si>
  <si>
    <t>天河区</t>
  </si>
  <si>
    <t>白云区</t>
  </si>
  <si>
    <t>黄埔区</t>
  </si>
  <si>
    <t>花都区</t>
  </si>
  <si>
    <t>番禺区</t>
  </si>
  <si>
    <t>南沙区</t>
  </si>
  <si>
    <t>从化区</t>
  </si>
  <si>
    <t>增城区</t>
  </si>
  <si>
    <r>
      <rPr>
        <sz val="9"/>
        <rFont val="宋体"/>
        <charset val="134"/>
      </rPr>
      <t>合</t>
    </r>
    <r>
      <rPr>
        <sz val="9"/>
        <rFont val="Times New Roman"/>
        <charset val="0"/>
      </rPr>
      <t xml:space="preserve">     </t>
    </r>
    <r>
      <rPr>
        <sz val="9"/>
        <rFont val="宋体"/>
        <charset val="134"/>
      </rPr>
      <t>计</t>
    </r>
  </si>
  <si>
    <t>说明：1.各类优抚对象以《全国优抚对象信息管理系统》中省厅通过的人数为准，统计时间截止2021年12月。2.本次按2021年8月起中央财政各类优抚对象抚恤补助标准安排，其中烈士遗属每人年标准为33860元，因公牺牲军人遗属每人年标准为29080元，病故军人遗属每人年标准为27360元，在乡复员军人每人年标准为19128元，带病回乡退伍军人每人年标准为3360元，参战涉核人员每人年标准为3600元，农村籍退役士兵每人年标准为1200元，老烈士子女每人年标准为7080元。3.伤残人员按人均年标准26029.46269元预计。4.本次按中央和省财政全年预计安排的85比例下拨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</si>
</sst>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name val="方正小标宋_GBK"/>
      <charset val="134"/>
    </font>
    <font>
      <sz val="12"/>
      <name val="宋体"/>
      <charset val="134"/>
      <scheme val="minor"/>
    </font>
    <font>
      <sz val="9"/>
      <name val="宋体"/>
      <charset val="134"/>
    </font>
    <font>
      <sz val="9"/>
      <name val="仿宋_GB2312"/>
      <charset val="134"/>
    </font>
    <font>
      <sz val="9"/>
      <color rgb="FF003300"/>
      <name val="宋体"/>
      <charset val="134"/>
    </font>
    <font>
      <sz val="9"/>
      <color rgb="FF000000"/>
      <name val="Times New Roman"/>
      <charset val="0"/>
    </font>
    <font>
      <sz val="10"/>
      <name val="宋体"/>
      <charset val="134"/>
    </font>
    <font>
      <sz val="9"/>
      <name val="Times New Roman"/>
      <charset val="0"/>
    </font>
    <font>
      <sz val="8"/>
      <name val="宋体"/>
      <charset val="134"/>
    </font>
    <font>
      <sz val="11"/>
      <color theme="1"/>
      <name val="Times New Roman"/>
      <charset val="0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3" fillId="1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6" borderId="15" applyNumberFormat="0" applyFon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7" fillId="9" borderId="16" applyNumberFormat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Fill="1">
      <alignment vertical="center"/>
    </xf>
    <xf numFmtId="177" fontId="0" fillId="0" borderId="0" xfId="0" applyNumberFormat="1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177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177" fontId="7" fillId="0" borderId="5" xfId="0" applyNumberFormat="1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177" fontId="7" fillId="0" borderId="7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177" fontId="8" fillId="0" borderId="8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77" fontId="10" fillId="0" borderId="2" xfId="0" applyNumberFormat="1" applyFont="1" applyFill="1" applyBorder="1" applyAlignment="1">
      <alignment horizontal="center" vertical="center" wrapText="1"/>
    </xf>
    <xf numFmtId="176" fontId="7" fillId="0" borderId="1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>
      <alignment vertical="center"/>
    </xf>
    <xf numFmtId="176" fontId="7" fillId="0" borderId="12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33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U33"/>
  <sheetViews>
    <sheetView tabSelected="1" workbookViewId="0">
      <pane xSplit="1" topLeftCell="B1" activePane="topRight" state="frozen"/>
      <selection/>
      <selection pane="topRight" activeCell="A1" sqref="A1"/>
    </sheetView>
  </sheetViews>
  <sheetFormatPr defaultColWidth="9" defaultRowHeight="13.5"/>
  <cols>
    <col min="1" max="1" width="6.875" style="1" customWidth="1"/>
    <col min="2" max="2" width="4.375" style="1" customWidth="1"/>
    <col min="3" max="3" width="11.25" style="2" customWidth="1"/>
    <col min="4" max="4" width="4.375" style="1" customWidth="1"/>
    <col min="5" max="5" width="6.75" style="1" customWidth="1"/>
    <col min="6" max="6" width="4.375" style="1" customWidth="1"/>
    <col min="7" max="7" width="6.5" style="1" customWidth="1"/>
    <col min="8" max="8" width="4.375" style="1" customWidth="1"/>
    <col min="9" max="9" width="7.25" style="1" customWidth="1"/>
    <col min="10" max="10" width="4.375" style="1" customWidth="1"/>
    <col min="11" max="11" width="6.875" style="1" customWidth="1"/>
    <col min="12" max="12" width="4.375" style="1" customWidth="1"/>
    <col min="13" max="13" width="7.125" style="1" customWidth="1"/>
    <col min="14" max="14" width="5.19166666666667" style="1" customWidth="1"/>
    <col min="15" max="15" width="7.75" style="1" customWidth="1"/>
    <col min="16" max="16" width="4.375" style="1" customWidth="1"/>
    <col min="17" max="17" width="7.875" style="1" customWidth="1"/>
    <col min="18" max="18" width="4.375" style="1" customWidth="1"/>
    <col min="19" max="19" width="6.5" style="1" customWidth="1"/>
    <col min="20" max="20" width="11.75" style="2" customWidth="1"/>
    <col min="21" max="21" width="12.375" style="2" customWidth="1"/>
    <col min="22" max="22" width="11.5" style="1"/>
    <col min="23" max="23" width="14" style="1" customWidth="1"/>
    <col min="24" max="24" width="12.875" style="1" customWidth="1"/>
    <col min="25" max="25" width="17.5" style="1" customWidth="1"/>
    <col min="26" max="26" width="19.375" style="1" customWidth="1"/>
    <col min="27" max="27" width="14.875" style="1" customWidth="1"/>
    <col min="28" max="16384" width="9" style="1"/>
  </cols>
  <sheetData>
    <row r="1" ht="28" customHeight="1" spans="1:1">
      <c r="A1" s="3" t="s">
        <v>0</v>
      </c>
    </row>
    <row r="2" ht="42" customHeight="1" spans="1:21">
      <c r="A2" s="4" t="s">
        <v>1</v>
      </c>
      <c r="B2" s="4"/>
      <c r="C2" s="5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5"/>
      <c r="U2" s="5"/>
    </row>
    <row r="3" ht="26" customHeight="1" spans="1:2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 t="s">
        <v>2</v>
      </c>
      <c r="Q3" s="6"/>
      <c r="R3" s="6"/>
      <c r="S3" s="6"/>
      <c r="T3" s="27" t="s">
        <v>3</v>
      </c>
      <c r="U3" s="27"/>
    </row>
    <row r="4" ht="34" customHeight="1" spans="1:21">
      <c r="A4" s="7" t="s">
        <v>4</v>
      </c>
      <c r="B4" s="8" t="s">
        <v>5</v>
      </c>
      <c r="C4" s="9"/>
      <c r="D4" s="10" t="s">
        <v>6</v>
      </c>
      <c r="E4" s="10"/>
      <c r="F4" s="10" t="s">
        <v>7</v>
      </c>
      <c r="G4" s="10"/>
      <c r="H4" s="10" t="s">
        <v>8</v>
      </c>
      <c r="I4" s="10"/>
      <c r="J4" s="24" t="s">
        <v>9</v>
      </c>
      <c r="K4" s="24"/>
      <c r="L4" s="10" t="s">
        <v>10</v>
      </c>
      <c r="M4" s="10"/>
      <c r="N4" s="25" t="s">
        <v>11</v>
      </c>
      <c r="O4" s="26"/>
      <c r="P4" s="25" t="s">
        <v>12</v>
      </c>
      <c r="Q4" s="26"/>
      <c r="R4" s="25" t="s">
        <v>13</v>
      </c>
      <c r="S4" s="26"/>
      <c r="T4" s="12" t="s">
        <v>14</v>
      </c>
      <c r="U4" s="28" t="s">
        <v>15</v>
      </c>
    </row>
    <row r="5" ht="25" customHeight="1" spans="1:21">
      <c r="A5" s="11"/>
      <c r="B5" s="8" t="s">
        <v>16</v>
      </c>
      <c r="C5" s="9" t="s">
        <v>17</v>
      </c>
      <c r="D5" s="10" t="s">
        <v>16</v>
      </c>
      <c r="E5" s="12" t="s">
        <v>17</v>
      </c>
      <c r="F5" s="10" t="s">
        <v>16</v>
      </c>
      <c r="G5" s="12" t="s">
        <v>17</v>
      </c>
      <c r="H5" s="10" t="s">
        <v>16</v>
      </c>
      <c r="I5" s="12" t="s">
        <v>17</v>
      </c>
      <c r="J5" s="10" t="s">
        <v>16</v>
      </c>
      <c r="K5" s="10" t="s">
        <v>18</v>
      </c>
      <c r="L5" s="10" t="s">
        <v>16</v>
      </c>
      <c r="M5" s="10" t="s">
        <v>18</v>
      </c>
      <c r="N5" s="10" t="s">
        <v>16</v>
      </c>
      <c r="O5" s="10" t="s">
        <v>17</v>
      </c>
      <c r="P5" s="10" t="s">
        <v>16</v>
      </c>
      <c r="Q5" s="10" t="s">
        <v>17</v>
      </c>
      <c r="R5" s="10" t="s">
        <v>16</v>
      </c>
      <c r="S5" s="25" t="s">
        <v>17</v>
      </c>
      <c r="T5" s="12"/>
      <c r="U5" s="28"/>
    </row>
    <row r="6" ht="33" customHeight="1" spans="1:21">
      <c r="A6" s="10" t="s">
        <v>19</v>
      </c>
      <c r="B6" s="13">
        <v>1141</v>
      </c>
      <c r="C6" s="14">
        <f t="shared" ref="C6:C17" si="0">B6*26029.46269</f>
        <v>29699616.92929</v>
      </c>
      <c r="D6" s="13">
        <v>10</v>
      </c>
      <c r="E6" s="15">
        <f t="shared" ref="E6:E17" si="1">D6*33860</f>
        <v>338600</v>
      </c>
      <c r="F6" s="13">
        <v>15</v>
      </c>
      <c r="G6" s="15">
        <f t="shared" ref="G6:G17" si="2">F6*29080</f>
        <v>436200</v>
      </c>
      <c r="H6" s="13">
        <v>11</v>
      </c>
      <c r="I6" s="15">
        <f t="shared" ref="I6:I17" si="3">H6*27360</f>
        <v>300960</v>
      </c>
      <c r="J6" s="13">
        <v>14</v>
      </c>
      <c r="K6" s="15">
        <f t="shared" ref="K6:K17" si="4">J6*19128</f>
        <v>267792</v>
      </c>
      <c r="L6" s="13">
        <v>1</v>
      </c>
      <c r="M6" s="15">
        <f t="shared" ref="M6:M17" si="5">L6*3360</f>
        <v>3360</v>
      </c>
      <c r="N6" s="13">
        <v>767</v>
      </c>
      <c r="O6" s="15">
        <f t="shared" ref="O6:O17" si="6">N6*3600</f>
        <v>2761200</v>
      </c>
      <c r="P6" s="13">
        <v>29</v>
      </c>
      <c r="Q6" s="15">
        <f t="shared" ref="Q6:Q17" si="7">P6*1200</f>
        <v>34800</v>
      </c>
      <c r="R6" s="13">
        <v>3</v>
      </c>
      <c r="S6" s="29">
        <f t="shared" ref="S6:S17" si="8">R6*7080</f>
        <v>21240</v>
      </c>
      <c r="T6" s="20">
        <f t="shared" ref="T6:T16" si="9">C6+E6+G6+I6+K6+M6+O6+Q6+S6</f>
        <v>33863768.92929</v>
      </c>
      <c r="U6" s="30">
        <v>28784204</v>
      </c>
    </row>
    <row r="7" ht="33" customHeight="1" spans="1:21">
      <c r="A7" s="10" t="s">
        <v>20</v>
      </c>
      <c r="B7" s="13">
        <v>400</v>
      </c>
      <c r="C7" s="14">
        <f t="shared" si="0"/>
        <v>10411785.076</v>
      </c>
      <c r="D7" s="13">
        <v>7</v>
      </c>
      <c r="E7" s="15">
        <f t="shared" si="1"/>
        <v>237020</v>
      </c>
      <c r="F7" s="13">
        <v>2</v>
      </c>
      <c r="G7" s="15">
        <f t="shared" si="2"/>
        <v>58160</v>
      </c>
      <c r="H7" s="13">
        <v>9</v>
      </c>
      <c r="I7" s="15">
        <f t="shared" si="3"/>
        <v>246240</v>
      </c>
      <c r="J7" s="13">
        <v>10</v>
      </c>
      <c r="K7" s="15">
        <f t="shared" si="4"/>
        <v>191280</v>
      </c>
      <c r="L7" s="13">
        <v>5</v>
      </c>
      <c r="M7" s="15">
        <f t="shared" si="5"/>
        <v>16800</v>
      </c>
      <c r="N7" s="13">
        <v>601</v>
      </c>
      <c r="O7" s="15">
        <f t="shared" si="6"/>
        <v>2163600</v>
      </c>
      <c r="P7" s="13">
        <v>102</v>
      </c>
      <c r="Q7" s="15">
        <f t="shared" si="7"/>
        <v>122400</v>
      </c>
      <c r="R7" s="13">
        <v>2</v>
      </c>
      <c r="S7" s="29">
        <f t="shared" si="8"/>
        <v>14160</v>
      </c>
      <c r="T7" s="20">
        <f t="shared" si="9"/>
        <v>13461445.076</v>
      </c>
      <c r="U7" s="30">
        <v>11442228</v>
      </c>
    </row>
    <row r="8" ht="33" customHeight="1" spans="1:21">
      <c r="A8" s="10" t="s">
        <v>21</v>
      </c>
      <c r="B8" s="13">
        <v>182</v>
      </c>
      <c r="C8" s="14">
        <f t="shared" si="0"/>
        <v>4737362.20958</v>
      </c>
      <c r="D8" s="13">
        <v>1</v>
      </c>
      <c r="E8" s="15">
        <f t="shared" si="1"/>
        <v>33860</v>
      </c>
      <c r="F8" s="13">
        <v>2</v>
      </c>
      <c r="G8" s="15">
        <f t="shared" si="2"/>
        <v>58160</v>
      </c>
      <c r="H8" s="13">
        <v>6</v>
      </c>
      <c r="I8" s="15">
        <f t="shared" si="3"/>
        <v>164160</v>
      </c>
      <c r="J8" s="13">
        <v>7</v>
      </c>
      <c r="K8" s="15">
        <f t="shared" si="4"/>
        <v>133896</v>
      </c>
      <c r="L8" s="13">
        <v>5</v>
      </c>
      <c r="M8" s="15">
        <f t="shared" si="5"/>
        <v>16800</v>
      </c>
      <c r="N8" s="13">
        <v>412</v>
      </c>
      <c r="O8" s="15">
        <f t="shared" si="6"/>
        <v>1483200</v>
      </c>
      <c r="P8" s="13">
        <v>95</v>
      </c>
      <c r="Q8" s="15">
        <f t="shared" si="7"/>
        <v>114000</v>
      </c>
      <c r="R8" s="13">
        <v>1</v>
      </c>
      <c r="S8" s="29">
        <f t="shared" si="8"/>
        <v>7080</v>
      </c>
      <c r="T8" s="20">
        <f t="shared" si="9"/>
        <v>6748518.20958</v>
      </c>
      <c r="U8" s="30">
        <v>5736240</v>
      </c>
    </row>
    <row r="9" ht="33" customHeight="1" spans="1:21">
      <c r="A9" s="10" t="s">
        <v>22</v>
      </c>
      <c r="B9" s="13">
        <v>761</v>
      </c>
      <c r="C9" s="14">
        <f t="shared" si="0"/>
        <v>19808421.10709</v>
      </c>
      <c r="D9" s="13">
        <v>10</v>
      </c>
      <c r="E9" s="15">
        <f t="shared" si="1"/>
        <v>338600</v>
      </c>
      <c r="F9" s="13">
        <v>9</v>
      </c>
      <c r="G9" s="15">
        <f t="shared" si="2"/>
        <v>261720</v>
      </c>
      <c r="H9" s="13">
        <v>25</v>
      </c>
      <c r="I9" s="15">
        <f t="shared" si="3"/>
        <v>684000</v>
      </c>
      <c r="J9" s="13">
        <v>5</v>
      </c>
      <c r="K9" s="15">
        <f t="shared" si="4"/>
        <v>95640</v>
      </c>
      <c r="L9" s="13">
        <v>2</v>
      </c>
      <c r="M9" s="15">
        <f t="shared" si="5"/>
        <v>6720</v>
      </c>
      <c r="N9" s="13">
        <v>530</v>
      </c>
      <c r="O9" s="15">
        <f t="shared" si="6"/>
        <v>1908000</v>
      </c>
      <c r="P9" s="13">
        <v>219</v>
      </c>
      <c r="Q9" s="15">
        <f t="shared" si="7"/>
        <v>262800</v>
      </c>
      <c r="R9" s="13">
        <v>2</v>
      </c>
      <c r="S9" s="29">
        <f t="shared" si="8"/>
        <v>14160</v>
      </c>
      <c r="T9" s="20">
        <f t="shared" si="9"/>
        <v>23380061.10709</v>
      </c>
      <c r="U9" s="30">
        <v>19873052</v>
      </c>
    </row>
    <row r="10" ht="33" customHeight="1" spans="1:21">
      <c r="A10" s="10" t="s">
        <v>23</v>
      </c>
      <c r="B10" s="13">
        <v>380</v>
      </c>
      <c r="C10" s="14">
        <f t="shared" si="0"/>
        <v>9891195.8222</v>
      </c>
      <c r="D10" s="13">
        <v>13</v>
      </c>
      <c r="E10" s="15">
        <f t="shared" si="1"/>
        <v>440180</v>
      </c>
      <c r="F10" s="13">
        <v>7</v>
      </c>
      <c r="G10" s="15">
        <f t="shared" si="2"/>
        <v>203560</v>
      </c>
      <c r="H10" s="13">
        <v>8</v>
      </c>
      <c r="I10" s="15">
        <f t="shared" si="3"/>
        <v>218880</v>
      </c>
      <c r="J10" s="13">
        <v>38</v>
      </c>
      <c r="K10" s="15">
        <f t="shared" si="4"/>
        <v>726864</v>
      </c>
      <c r="L10" s="13">
        <v>8</v>
      </c>
      <c r="M10" s="15">
        <f t="shared" si="5"/>
        <v>26880</v>
      </c>
      <c r="N10" s="13">
        <v>1094</v>
      </c>
      <c r="O10" s="15">
        <f t="shared" si="6"/>
        <v>3938400</v>
      </c>
      <c r="P10" s="13">
        <v>1419</v>
      </c>
      <c r="Q10" s="15">
        <f t="shared" si="7"/>
        <v>1702800</v>
      </c>
      <c r="R10" s="13">
        <v>1</v>
      </c>
      <c r="S10" s="29">
        <f t="shared" si="8"/>
        <v>7080</v>
      </c>
      <c r="T10" s="20">
        <f t="shared" si="9"/>
        <v>17155839.8222</v>
      </c>
      <c r="U10" s="30">
        <v>14582464</v>
      </c>
    </row>
    <row r="11" ht="33" customHeight="1" spans="1:21">
      <c r="A11" s="10" t="s">
        <v>24</v>
      </c>
      <c r="B11" s="13">
        <v>116</v>
      </c>
      <c r="C11" s="14">
        <f t="shared" si="0"/>
        <v>3019417.67204</v>
      </c>
      <c r="D11" s="13">
        <v>6</v>
      </c>
      <c r="E11" s="15">
        <f t="shared" si="1"/>
        <v>203160</v>
      </c>
      <c r="F11" s="13">
        <v>4</v>
      </c>
      <c r="G11" s="15">
        <f t="shared" si="2"/>
        <v>116320</v>
      </c>
      <c r="H11" s="13">
        <v>8</v>
      </c>
      <c r="I11" s="15">
        <f t="shared" si="3"/>
        <v>218880</v>
      </c>
      <c r="J11" s="13">
        <v>9</v>
      </c>
      <c r="K11" s="15">
        <f t="shared" si="4"/>
        <v>172152</v>
      </c>
      <c r="L11" s="13">
        <v>10</v>
      </c>
      <c r="M11" s="15">
        <f t="shared" si="5"/>
        <v>33600</v>
      </c>
      <c r="N11" s="13">
        <v>482</v>
      </c>
      <c r="O11" s="15">
        <f t="shared" si="6"/>
        <v>1735200</v>
      </c>
      <c r="P11" s="13">
        <v>511</v>
      </c>
      <c r="Q11" s="15">
        <f t="shared" si="7"/>
        <v>613200</v>
      </c>
      <c r="R11" s="13">
        <v>5</v>
      </c>
      <c r="S11" s="29">
        <f t="shared" si="8"/>
        <v>35400</v>
      </c>
      <c r="T11" s="20">
        <f t="shared" si="9"/>
        <v>6147329.67204</v>
      </c>
      <c r="U11" s="30">
        <v>5225230</v>
      </c>
    </row>
    <row r="12" ht="33" customHeight="1" spans="1:21">
      <c r="A12" s="10" t="s">
        <v>25</v>
      </c>
      <c r="B12" s="13">
        <v>324</v>
      </c>
      <c r="C12" s="14">
        <f t="shared" si="0"/>
        <v>8433545.91156</v>
      </c>
      <c r="D12" s="13">
        <v>4</v>
      </c>
      <c r="E12" s="15">
        <f t="shared" si="1"/>
        <v>135440</v>
      </c>
      <c r="F12" s="13">
        <v>2</v>
      </c>
      <c r="G12" s="15">
        <f t="shared" si="2"/>
        <v>58160</v>
      </c>
      <c r="H12" s="13">
        <v>8</v>
      </c>
      <c r="I12" s="15">
        <f t="shared" si="3"/>
        <v>218880</v>
      </c>
      <c r="J12" s="13">
        <v>38</v>
      </c>
      <c r="K12" s="15">
        <f t="shared" si="4"/>
        <v>726864</v>
      </c>
      <c r="L12" s="13">
        <v>13</v>
      </c>
      <c r="M12" s="15">
        <f t="shared" si="5"/>
        <v>43680</v>
      </c>
      <c r="N12" s="13">
        <v>1261</v>
      </c>
      <c r="O12" s="15">
        <f t="shared" si="6"/>
        <v>4539600</v>
      </c>
      <c r="P12" s="13">
        <v>715</v>
      </c>
      <c r="Q12" s="15">
        <f t="shared" si="7"/>
        <v>858000</v>
      </c>
      <c r="R12" s="13">
        <v>3</v>
      </c>
      <c r="S12" s="29">
        <f t="shared" si="8"/>
        <v>21240</v>
      </c>
      <c r="T12" s="20">
        <f t="shared" si="9"/>
        <v>15035409.91156</v>
      </c>
      <c r="U12" s="30">
        <v>12780098</v>
      </c>
    </row>
    <row r="13" ht="33" customHeight="1" spans="1:21">
      <c r="A13" s="10" t="s">
        <v>26</v>
      </c>
      <c r="B13" s="13">
        <v>252</v>
      </c>
      <c r="C13" s="14">
        <f t="shared" si="0"/>
        <v>6559424.59788</v>
      </c>
      <c r="D13" s="13">
        <v>9</v>
      </c>
      <c r="E13" s="15">
        <f t="shared" si="1"/>
        <v>304740</v>
      </c>
      <c r="F13" s="13">
        <v>2</v>
      </c>
      <c r="G13" s="15">
        <f t="shared" si="2"/>
        <v>58160</v>
      </c>
      <c r="H13" s="13">
        <v>9</v>
      </c>
      <c r="I13" s="15">
        <f t="shared" si="3"/>
        <v>246240</v>
      </c>
      <c r="J13" s="13">
        <v>15</v>
      </c>
      <c r="K13" s="15">
        <f t="shared" si="4"/>
        <v>286920</v>
      </c>
      <c r="L13" s="13">
        <v>28</v>
      </c>
      <c r="M13" s="15">
        <f t="shared" si="5"/>
        <v>94080</v>
      </c>
      <c r="N13" s="13">
        <v>1289</v>
      </c>
      <c r="O13" s="15">
        <f t="shared" si="6"/>
        <v>4640400</v>
      </c>
      <c r="P13" s="13">
        <v>1509</v>
      </c>
      <c r="Q13" s="15">
        <f t="shared" si="7"/>
        <v>1810800</v>
      </c>
      <c r="R13" s="13">
        <v>19</v>
      </c>
      <c r="S13" s="29">
        <f t="shared" si="8"/>
        <v>134520</v>
      </c>
      <c r="T13" s="20">
        <f t="shared" si="9"/>
        <v>14135284.59788</v>
      </c>
      <c r="U13" s="30">
        <v>12014992</v>
      </c>
    </row>
    <row r="14" ht="33" customHeight="1" spans="1:21">
      <c r="A14" s="7" t="s">
        <v>27</v>
      </c>
      <c r="B14" s="16">
        <v>100</v>
      </c>
      <c r="C14" s="17">
        <f t="shared" si="0"/>
        <v>2602946.269</v>
      </c>
      <c r="D14" s="16">
        <v>6</v>
      </c>
      <c r="E14" s="18">
        <f t="shared" si="1"/>
        <v>203160</v>
      </c>
      <c r="F14" s="16">
        <v>3</v>
      </c>
      <c r="G14" s="18">
        <f t="shared" si="2"/>
        <v>87240</v>
      </c>
      <c r="H14" s="16">
        <v>3</v>
      </c>
      <c r="I14" s="18">
        <f t="shared" si="3"/>
        <v>82080</v>
      </c>
      <c r="J14" s="16">
        <v>21</v>
      </c>
      <c r="K14" s="18">
        <f t="shared" si="4"/>
        <v>401688</v>
      </c>
      <c r="L14" s="16">
        <v>22</v>
      </c>
      <c r="M14" s="18">
        <f t="shared" si="5"/>
        <v>73920</v>
      </c>
      <c r="N14" s="16">
        <v>891</v>
      </c>
      <c r="O14" s="18">
        <f t="shared" si="6"/>
        <v>3207600</v>
      </c>
      <c r="P14" s="16">
        <v>820</v>
      </c>
      <c r="Q14" s="18">
        <f t="shared" si="7"/>
        <v>984000</v>
      </c>
      <c r="R14" s="16">
        <v>2</v>
      </c>
      <c r="S14" s="31">
        <f t="shared" si="8"/>
        <v>14160</v>
      </c>
      <c r="T14" s="32">
        <f t="shared" si="9"/>
        <v>7656794.269</v>
      </c>
      <c r="U14" s="33">
        <v>6508275</v>
      </c>
    </row>
    <row r="15" ht="33" customHeight="1" spans="1:21">
      <c r="A15" s="10" t="s">
        <v>28</v>
      </c>
      <c r="B15" s="19">
        <v>109</v>
      </c>
      <c r="C15" s="20">
        <f t="shared" si="0"/>
        <v>2837211.43321</v>
      </c>
      <c r="D15" s="19">
        <v>5</v>
      </c>
      <c r="E15" s="21">
        <f t="shared" si="1"/>
        <v>169300</v>
      </c>
      <c r="F15" s="19">
        <v>1</v>
      </c>
      <c r="G15" s="21">
        <f t="shared" si="2"/>
        <v>29080</v>
      </c>
      <c r="H15" s="19">
        <v>4</v>
      </c>
      <c r="I15" s="21">
        <f t="shared" si="3"/>
        <v>109440</v>
      </c>
      <c r="J15" s="19">
        <v>76</v>
      </c>
      <c r="K15" s="21">
        <f t="shared" si="4"/>
        <v>1453728</v>
      </c>
      <c r="L15" s="19">
        <v>103</v>
      </c>
      <c r="M15" s="21">
        <f t="shared" si="5"/>
        <v>346080</v>
      </c>
      <c r="N15" s="19">
        <v>1270</v>
      </c>
      <c r="O15" s="21">
        <f t="shared" si="6"/>
        <v>4572000</v>
      </c>
      <c r="P15" s="19">
        <v>1094</v>
      </c>
      <c r="Q15" s="21">
        <f t="shared" si="7"/>
        <v>1312800</v>
      </c>
      <c r="R15" s="19">
        <v>1</v>
      </c>
      <c r="S15" s="21">
        <f t="shared" si="8"/>
        <v>7080</v>
      </c>
      <c r="T15" s="20">
        <f t="shared" si="9"/>
        <v>10836719.43321</v>
      </c>
      <c r="U15" s="30">
        <v>9211212</v>
      </c>
    </row>
    <row r="16" ht="33" customHeight="1" spans="1:21">
      <c r="A16" s="10" t="s">
        <v>29</v>
      </c>
      <c r="B16" s="19">
        <v>195</v>
      </c>
      <c r="C16" s="20">
        <f t="shared" si="0"/>
        <v>5075745.22455</v>
      </c>
      <c r="D16" s="19">
        <v>20</v>
      </c>
      <c r="E16" s="21">
        <f t="shared" si="1"/>
        <v>677200</v>
      </c>
      <c r="F16" s="19">
        <v>5</v>
      </c>
      <c r="G16" s="21">
        <f t="shared" si="2"/>
        <v>145400</v>
      </c>
      <c r="H16" s="19">
        <v>2</v>
      </c>
      <c r="I16" s="21">
        <f t="shared" si="3"/>
        <v>54720</v>
      </c>
      <c r="J16" s="19">
        <v>59</v>
      </c>
      <c r="K16" s="21">
        <f t="shared" si="4"/>
        <v>1128552</v>
      </c>
      <c r="L16" s="19">
        <v>55</v>
      </c>
      <c r="M16" s="21">
        <f t="shared" si="5"/>
        <v>184800</v>
      </c>
      <c r="N16" s="19">
        <v>1845</v>
      </c>
      <c r="O16" s="21">
        <f t="shared" si="6"/>
        <v>6642000</v>
      </c>
      <c r="P16" s="19">
        <v>1354</v>
      </c>
      <c r="Q16" s="21">
        <f t="shared" si="7"/>
        <v>1624800</v>
      </c>
      <c r="R16" s="19">
        <v>15</v>
      </c>
      <c r="S16" s="21">
        <f t="shared" si="8"/>
        <v>106200</v>
      </c>
      <c r="T16" s="20">
        <f t="shared" si="9"/>
        <v>15639417.22455</v>
      </c>
      <c r="U16" s="30">
        <v>13293505</v>
      </c>
    </row>
    <row r="17" ht="33" customHeight="1" spans="1:21">
      <c r="A17" s="10" t="s">
        <v>30</v>
      </c>
      <c r="B17" s="21">
        <f t="shared" ref="B17:F17" si="10">SUM(B6:B16)</f>
        <v>3960</v>
      </c>
      <c r="C17" s="20">
        <f t="shared" si="0"/>
        <v>103076672.2524</v>
      </c>
      <c r="D17" s="21">
        <f t="shared" si="10"/>
        <v>91</v>
      </c>
      <c r="E17" s="21">
        <f t="shared" si="1"/>
        <v>3081260</v>
      </c>
      <c r="F17" s="21">
        <f t="shared" si="10"/>
        <v>52</v>
      </c>
      <c r="G17" s="21">
        <f t="shared" si="2"/>
        <v>1512160</v>
      </c>
      <c r="H17" s="21">
        <f t="shared" ref="H17:L17" si="11">SUM(H6:H16)</f>
        <v>93</v>
      </c>
      <c r="I17" s="21">
        <f t="shared" si="3"/>
        <v>2544480</v>
      </c>
      <c r="J17" s="21">
        <f t="shared" si="11"/>
        <v>292</v>
      </c>
      <c r="K17" s="21">
        <f t="shared" si="4"/>
        <v>5585376</v>
      </c>
      <c r="L17" s="21">
        <f t="shared" si="11"/>
        <v>252</v>
      </c>
      <c r="M17" s="21">
        <f t="shared" si="5"/>
        <v>846720</v>
      </c>
      <c r="N17" s="21">
        <f t="shared" ref="N17:R17" si="12">SUM(N6:N16)</f>
        <v>10442</v>
      </c>
      <c r="O17" s="21">
        <f t="shared" si="6"/>
        <v>37591200</v>
      </c>
      <c r="P17" s="21">
        <f t="shared" si="12"/>
        <v>7867</v>
      </c>
      <c r="Q17" s="21">
        <f t="shared" si="7"/>
        <v>9440400</v>
      </c>
      <c r="R17" s="21">
        <f t="shared" si="12"/>
        <v>54</v>
      </c>
      <c r="S17" s="21">
        <f t="shared" si="8"/>
        <v>382320</v>
      </c>
      <c r="T17" s="20">
        <f>SUM(T6:T16)</f>
        <v>164060588.2524</v>
      </c>
      <c r="U17" s="30">
        <f>SUM(U6:U16)</f>
        <v>139451500</v>
      </c>
    </row>
    <row r="18" ht="60" customHeight="1" spans="1:21">
      <c r="A18" s="22" t="s">
        <v>31</v>
      </c>
      <c r="B18" s="22"/>
      <c r="C18" s="23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3"/>
      <c r="U18" s="23"/>
    </row>
    <row r="19" spans="3:20">
      <c r="C19" s="1"/>
      <c r="Q19" s="2"/>
      <c r="R19" s="2"/>
      <c r="T19" s="1"/>
    </row>
    <row r="20" spans="3:20">
      <c r="C20" s="1"/>
      <c r="Q20" s="2"/>
      <c r="R20" s="2"/>
      <c r="T20" s="1"/>
    </row>
    <row r="21" spans="3:20">
      <c r="C21" s="1"/>
      <c r="Q21" s="2"/>
      <c r="R21" s="2"/>
      <c r="T21" s="1"/>
    </row>
    <row r="22" spans="3:20">
      <c r="C22" s="1"/>
      <c r="Q22" s="2"/>
      <c r="R22" s="2"/>
      <c r="T22" s="1"/>
    </row>
    <row r="23" spans="3:20">
      <c r="C23" s="1"/>
      <c r="Q23" s="2"/>
      <c r="R23" s="2"/>
      <c r="T23" s="1"/>
    </row>
    <row r="24" spans="3:20">
      <c r="C24" s="1"/>
      <c r="Q24" s="2"/>
      <c r="R24" s="2"/>
      <c r="T24" s="1"/>
    </row>
    <row r="25" spans="3:20">
      <c r="C25" s="1"/>
      <c r="Q25" s="2"/>
      <c r="R25" s="2"/>
      <c r="T25" s="1"/>
    </row>
    <row r="26" spans="3:20">
      <c r="C26" s="1"/>
      <c r="Q26" s="2"/>
      <c r="R26" s="2"/>
      <c r="T26" s="1"/>
    </row>
    <row r="27" spans="3:20">
      <c r="C27" s="1"/>
      <c r="Q27" s="2"/>
      <c r="R27" s="2"/>
      <c r="T27" s="1"/>
    </row>
    <row r="28" spans="3:20">
      <c r="C28" s="1"/>
      <c r="Q28" s="2"/>
      <c r="R28" s="2"/>
      <c r="T28" s="1"/>
    </row>
    <row r="29" spans="3:20">
      <c r="C29" s="1"/>
      <c r="Q29" s="2"/>
      <c r="R29" s="2"/>
      <c r="T29" s="1"/>
    </row>
    <row r="30" spans="3:20">
      <c r="C30" s="1"/>
      <c r="Q30" s="2"/>
      <c r="R30" s="2"/>
      <c r="T30" s="1"/>
    </row>
    <row r="31" spans="3:20">
      <c r="C31" s="1"/>
      <c r="Q31" s="2"/>
      <c r="R31" s="2"/>
      <c r="T31" s="1"/>
    </row>
    <row r="32" spans="3:20">
      <c r="C32" s="1"/>
      <c r="Q32" s="2"/>
      <c r="R32" s="2"/>
      <c r="T32" s="1"/>
    </row>
    <row r="33" spans="3:20">
      <c r="C33" s="1"/>
      <c r="Q33" s="2"/>
      <c r="R33" s="2"/>
      <c r="T33" s="1"/>
    </row>
  </sheetData>
  <mergeCells count="16">
    <mergeCell ref="A2:U2"/>
    <mergeCell ref="P3:S3"/>
    <mergeCell ref="T3:U3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A18:U18"/>
    <mergeCell ref="A4:A5"/>
    <mergeCell ref="T4:T5"/>
    <mergeCell ref="U4:U5"/>
  </mergeCells>
  <printOptions horizontalCentered="1"/>
  <pageMargins left="0.590277777777778" right="0.354166666666667" top="0.393055555555556" bottom="0.393055555555556" header="0.236111111111111" footer="0.5"/>
  <pageSetup paperSize="9" scale="8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陈婷</dc:creator>
  <cp:lastModifiedBy>邓海英</cp:lastModifiedBy>
  <dcterms:created xsi:type="dcterms:W3CDTF">2021-12-16T23:41:00Z</dcterms:created>
  <dcterms:modified xsi:type="dcterms:W3CDTF">2021-12-28T03:05:24Z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